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Quarterly Releases\2018\Q4 2018\Finance Files\"/>
    </mc:Choice>
  </mc:AlternateContent>
  <bookViews>
    <workbookView xWindow="0" yWindow="0" windowWidth="28800" windowHeight="12345" activeTab="1"/>
  </bookViews>
  <sheets>
    <sheet name="Operating summary" sheetId="6" r:id="rId1"/>
    <sheet name="Review of Operations" sheetId="7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 localSheetId="0">#REF!</definedName>
    <definedName name="bema_cad">#REF!</definedName>
    <definedName name="bema_us" localSheetId="0">#REF!</definedName>
    <definedName name="bema_us">#REF!</definedName>
    <definedName name="cad_df_curve">'[4]yield curves'!$M$3:$N$71</definedName>
    <definedName name="Currency" localSheetId="0">'[5]UG Mine Dev 2012'!#REF!</definedName>
    <definedName name="Currency">'[5]UG Mine Dev 2012'!#REF!</definedName>
    <definedName name="dasfsd" hidden="1">41291.7631597222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HSBC">#REF!</definedName>
    <definedName name="interest_rates" localSheetId="0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'Operating summary'!$A$1:$P$68</definedName>
    <definedName name="_xlnm.Print_Area" localSheetId="1">'Review of Operations'!$A$1:$L$49</definedName>
    <definedName name="qqwe">'[6]2010Actual'!$G$7:$G$895</definedName>
    <definedName name="qwr">'[7]2009FullYrForecast'!$G$2:$G$689</definedName>
    <definedName name="sa" hidden="1">41128.3971296296</definedName>
    <definedName name="SocGen">#REF!</definedName>
    <definedName name="spot_real">[8]inputs!$B$3</definedName>
    <definedName name="summary2012">[9]Summary2012!$B$2:$L$29</definedName>
    <definedName name="test" hidden="1">41291.7631597222</definedName>
    <definedName name="Travel_personnel_USD">'[9]Travel by Personnel'!$N$60:$U$88</definedName>
    <definedName name="usd_df_curve">'[4]yield curves'!$A$3:$B$71</definedName>
    <definedName name="value_date">[8]inputs!$B$2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4" i="6" l="1"/>
  <c r="M54" i="6"/>
  <c r="N54" i="6" s="1"/>
  <c r="N34" i="6"/>
  <c r="M24" i="6"/>
  <c r="N19" i="6"/>
  <c r="M14" i="6"/>
  <c r="N9" i="6"/>
  <c r="O54" i="6"/>
  <c r="K54" i="6"/>
  <c r="I54" i="6"/>
  <c r="G54" i="6"/>
  <c r="E54" i="6"/>
  <c r="P49" i="6"/>
  <c r="P54" i="6" s="1"/>
  <c r="O49" i="6"/>
  <c r="L49" i="6"/>
  <c r="K49" i="6"/>
  <c r="J49" i="6"/>
  <c r="J54" i="6" s="1"/>
  <c r="H49" i="6"/>
  <c r="H54" i="6" s="1"/>
  <c r="F49" i="6"/>
  <c r="F54" i="6" s="1"/>
  <c r="E49" i="6"/>
  <c r="P44" i="6"/>
  <c r="O44" i="6"/>
  <c r="M44" i="6"/>
  <c r="L44" i="6"/>
  <c r="K44" i="6"/>
  <c r="J44" i="6"/>
  <c r="I44" i="6"/>
  <c r="H44" i="6"/>
  <c r="F44" i="6"/>
  <c r="E44" i="6"/>
  <c r="P39" i="6"/>
  <c r="O39" i="6"/>
  <c r="M39" i="6"/>
  <c r="L39" i="6"/>
  <c r="J39" i="6"/>
  <c r="H39" i="6"/>
  <c r="F39" i="6"/>
  <c r="E39" i="6"/>
  <c r="P34" i="6"/>
  <c r="O34" i="6"/>
  <c r="M34" i="6"/>
  <c r="K34" i="6"/>
  <c r="P24" i="6"/>
  <c r="O24" i="6"/>
  <c r="L24" i="6"/>
  <c r="K24" i="6"/>
  <c r="J24" i="6"/>
  <c r="H24" i="6"/>
  <c r="F24" i="6"/>
  <c r="E24" i="6"/>
  <c r="M19" i="6"/>
  <c r="P14" i="6"/>
  <c r="O14" i="6"/>
  <c r="L14" i="6"/>
  <c r="K14" i="6"/>
  <c r="I14" i="6"/>
  <c r="G14" i="6"/>
  <c r="E14" i="6"/>
  <c r="P9" i="6"/>
  <c r="O9" i="6"/>
  <c r="M9" i="6"/>
  <c r="K9" i="6"/>
  <c r="J9" i="6"/>
  <c r="I9" i="6"/>
  <c r="H9" i="6"/>
  <c r="F9" i="6"/>
  <c r="E9" i="6"/>
  <c r="C9" i="6"/>
  <c r="C19" i="6" s="1"/>
  <c r="C24" i="6" s="1"/>
  <c r="C34" i="6" s="1"/>
  <c r="C39" i="6" s="1"/>
  <c r="C44" i="6" s="1"/>
  <c r="C49" i="6" s="1"/>
  <c r="C54" i="6" s="1"/>
  <c r="P4" i="6"/>
  <c r="O4" i="6"/>
  <c r="M4" i="6"/>
  <c r="L4" i="6"/>
  <c r="J4" i="6"/>
  <c r="I4" i="6"/>
  <c r="H4" i="6"/>
  <c r="F4" i="6"/>
  <c r="E4" i="6"/>
  <c r="K4" i="6" l="1"/>
  <c r="L9" i="6"/>
  <c r="L19" i="6"/>
  <c r="L34" i="6"/>
  <c r="K39" i="6"/>
  <c r="M49" i="6"/>
  <c r="N14" i="6"/>
  <c r="N24" i="6"/>
  <c r="N49" i="6"/>
  <c r="C14" i="6"/>
  <c r="N4" i="6"/>
  <c r="N39" i="6"/>
  <c r="N44" i="6"/>
</calcChain>
</file>

<file path=xl/sharedStrings.xml><?xml version="1.0" encoding="utf-8"?>
<sst xmlns="http://schemas.openxmlformats.org/spreadsheetml/2006/main" count="168" uniqueCount="80">
  <si>
    <t xml:space="preserve"> Operating Summary</t>
  </si>
  <si>
    <t>Mine</t>
  </si>
  <si>
    <t>Period</t>
  </si>
  <si>
    <t>Ownership</t>
  </si>
  <si>
    <r>
      <t>Tonnes Ore Mined</t>
    </r>
    <r>
      <rPr>
        <b/>
        <vertAlign val="superscript"/>
        <sz val="7"/>
        <rFont val="Arial"/>
        <family val="2"/>
      </rPr>
      <t xml:space="preserve"> (1)</t>
    </r>
  </si>
  <si>
    <r>
      <t xml:space="preserve">Ore 
Processed (Milled) </t>
    </r>
    <r>
      <rPr>
        <b/>
        <vertAlign val="superscript"/>
        <sz val="7"/>
        <rFont val="Arial"/>
        <family val="2"/>
      </rPr>
      <t xml:space="preserve">(1) </t>
    </r>
  </si>
  <si>
    <r>
      <t xml:space="preserve">Ore 
Processed (Heap Leach) </t>
    </r>
    <r>
      <rPr>
        <b/>
        <vertAlign val="superscript"/>
        <sz val="7"/>
        <rFont val="Arial"/>
        <family val="2"/>
      </rPr>
      <t>(1)</t>
    </r>
  </si>
  <si>
    <t>Grade (Mill)</t>
  </si>
  <si>
    <t>Grade (Heap Leach)</t>
  </si>
  <si>
    <r>
      <t xml:space="preserve">Recovery </t>
    </r>
    <r>
      <rPr>
        <b/>
        <vertAlign val="superscript"/>
        <sz val="7"/>
        <rFont val="Arial"/>
        <family val="2"/>
      </rPr>
      <t>(2)</t>
    </r>
  </si>
  <si>
    <r>
      <t>Gold Eq Production</t>
    </r>
    <r>
      <rPr>
        <b/>
        <vertAlign val="superscript"/>
        <sz val="7"/>
        <rFont val="Arial"/>
        <family val="2"/>
      </rPr>
      <t xml:space="preserve"> (5)</t>
    </r>
  </si>
  <si>
    <r>
      <t xml:space="preserve">Gold Eq Sales </t>
    </r>
    <r>
      <rPr>
        <b/>
        <vertAlign val="superscript"/>
        <sz val="7"/>
        <rFont val="Arial"/>
        <family val="2"/>
      </rPr>
      <t>(5)</t>
    </r>
  </si>
  <si>
    <t>Production cost of sales</t>
  </si>
  <si>
    <r>
      <t xml:space="preserve">Cap Ex </t>
    </r>
    <r>
      <rPr>
        <b/>
        <vertAlign val="superscript"/>
        <sz val="7"/>
        <rFont val="Arial"/>
        <family val="2"/>
      </rPr>
      <t>(7)</t>
    </r>
  </si>
  <si>
    <t>DD&amp;A</t>
  </si>
  <si>
    <t>(%)</t>
  </si>
  <si>
    <t>('000 tonnes)</t>
  </si>
  <si>
    <t>(g/t)</t>
  </si>
  <si>
    <t>(ounces)</t>
  </si>
  <si>
    <t>($ millions)</t>
  </si>
  <si>
    <t>($/ounce)</t>
  </si>
  <si>
    <t>Americas</t>
  </si>
  <si>
    <t>Fort Knox</t>
  </si>
  <si>
    <t>Q2 2018</t>
  </si>
  <si>
    <t>Q1 2018</t>
  </si>
  <si>
    <t>Q4 2017</t>
  </si>
  <si>
    <t>Round Mountain</t>
  </si>
  <si>
    <t>100</t>
  </si>
  <si>
    <r>
      <t xml:space="preserve">Bald Mountain </t>
    </r>
    <r>
      <rPr>
        <b/>
        <vertAlign val="superscript"/>
        <sz val="7"/>
        <rFont val="Arial"/>
        <family val="2"/>
      </rPr>
      <t>(8)</t>
    </r>
  </si>
  <si>
    <t>nm</t>
  </si>
  <si>
    <t>Kettle River- Buckhorn</t>
  </si>
  <si>
    <t>Paracatu</t>
  </si>
  <si>
    <r>
      <t xml:space="preserve">La Coipa </t>
    </r>
    <r>
      <rPr>
        <b/>
        <vertAlign val="superscript"/>
        <sz val="7"/>
        <rFont val="Arial"/>
        <family val="2"/>
      </rPr>
      <t>(3)(9)</t>
    </r>
  </si>
  <si>
    <r>
      <t xml:space="preserve">Maricunga </t>
    </r>
    <r>
      <rPr>
        <b/>
        <vertAlign val="superscript"/>
        <sz val="7"/>
        <rFont val="Arial"/>
        <family val="2"/>
      </rPr>
      <t>(8)</t>
    </r>
  </si>
  <si>
    <t>Russia</t>
  </si>
  <si>
    <r>
      <t xml:space="preserve">Kupol </t>
    </r>
    <r>
      <rPr>
        <b/>
        <vertAlign val="superscript"/>
        <sz val="7"/>
        <rFont val="Arial"/>
        <family val="2"/>
      </rPr>
      <t>(3)(4)(6)</t>
    </r>
  </si>
  <si>
    <t>West Africa</t>
  </si>
  <si>
    <t>Tasiast</t>
  </si>
  <si>
    <r>
      <t>Chirano - 100%</t>
    </r>
    <r>
      <rPr>
        <b/>
        <vertAlign val="superscript"/>
        <sz val="7"/>
        <rFont val="Arial"/>
        <family val="2"/>
      </rPr>
      <t xml:space="preserve"> </t>
    </r>
  </si>
  <si>
    <t>90</t>
  </si>
  <si>
    <t>Chirano - 90%</t>
  </si>
  <si>
    <t>(1)</t>
  </si>
  <si>
    <t>Tonnes of ore mined and processed represent 100% Kinross for all periods presented.</t>
  </si>
  <si>
    <t>(2)</t>
  </si>
  <si>
    <t>Due to the nature of heap leach operations, recovery rates at Maricunga and Bald Mountain cannot be accurately measured on a quarterly basis.  Recovery rates at Fort Knox, Round Mountain and Tasiast represent mill recovery only.</t>
  </si>
  <si>
    <t>(3)</t>
  </si>
  <si>
    <t>The Kupol segment includes the Kupol and Dvoinoye mines.</t>
  </si>
  <si>
    <t>(4)</t>
  </si>
  <si>
    <t>(5)</t>
  </si>
  <si>
    <t>(6)</t>
  </si>
  <si>
    <t>(7)</t>
  </si>
  <si>
    <t xml:space="preserve">Capital expenditures are presented on a cash basis, consistent with the statement of cash flows. </t>
  </si>
  <si>
    <t>(8)</t>
  </si>
  <si>
    <t>"nm" means not meaningful.</t>
  </si>
  <si>
    <t>Gold equivalent ounces</t>
  </si>
  <si>
    <t>Produced</t>
  </si>
  <si>
    <t>Sold</t>
  </si>
  <si>
    <r>
      <t>Production cost of sales</t>
    </r>
    <r>
      <rPr>
        <b/>
        <vertAlign val="superscript"/>
        <sz val="8"/>
        <rFont val="Arial"/>
        <family val="2"/>
      </rPr>
      <t xml:space="preserve"> </t>
    </r>
    <r>
      <rPr>
        <i/>
        <sz val="7"/>
        <rFont val="Arial"/>
        <family val="2"/>
      </rPr>
      <t>($millions)</t>
    </r>
  </si>
  <si>
    <t xml:space="preserve">Production cost of sales/equivalent ounce sold </t>
  </si>
  <si>
    <t>Bald Mountain</t>
  </si>
  <si>
    <t>Kettle River - Buckhorn</t>
  </si>
  <si>
    <t xml:space="preserve">Paracatu </t>
  </si>
  <si>
    <t>Maricunga</t>
  </si>
  <si>
    <t xml:space="preserve">Americas Total </t>
  </si>
  <si>
    <t xml:space="preserve">Kupol </t>
  </si>
  <si>
    <t xml:space="preserve">Russia Total </t>
  </si>
  <si>
    <r>
      <t>Chirano (100%)</t>
    </r>
    <r>
      <rPr>
        <vertAlign val="superscript"/>
        <sz val="8"/>
        <rFont val="Arial"/>
        <family val="2"/>
      </rPr>
      <t xml:space="preserve"> </t>
    </r>
  </si>
  <si>
    <t>West Africa Total</t>
  </si>
  <si>
    <t>Operations Total</t>
  </si>
  <si>
    <t xml:space="preserve">Less Chirano non-controlling 
interest (10%) </t>
  </si>
  <si>
    <t>Attributable Total</t>
  </si>
  <si>
    <t>Production cost of sales/oz</t>
  </si>
  <si>
    <t>Q3 2018</t>
  </si>
  <si>
    <t>Q4 2018</t>
  </si>
  <si>
    <t>[La Coipa silver grade and recovery were as follows: Q4 (2014) nil, nil; Q3 (2014) nil, nil; Q2 (2014) nil, nil; Q1 (2014) nil, nil; Q4 (2013) 34.94 g/t, 58%.</t>
  </si>
  <si>
    <t>Kupol silver grade and recovery were as follows: Q4 2018: 73.35 g/t, 83.5%; Q3 2018: 72.38 g/t, 85.5%; Q2 2018: 68.65 g/t, 84%; Q1 2018: 69.35 g/t, 81.0%; Q4 2017: 81.85 g/t, 82.8%</t>
  </si>
  <si>
    <t>Gold equivalent ounces include silver ounces produced and sold converted to a gold equivalent based on the ratio of the average spot market prices for the commodities for each period. The ratios for the quarters presented are as follows: Q4 2018: 84.42:1; Q3 2018: 80.80:1; Q2 2018: 79.00:1; Q1 2018: 79.25:1; Q4 2017: 76.22:1</t>
  </si>
  <si>
    <t>Dvoinoye ore processed and grade were as follows: Q4 2018: 104,495, 9.82 g/t; Q3 2018: 106,918, 10.03 g/t; Q2 2018: 121,739, 9.22 g/t; Q1 2018: 103,369, 10.13 g/t; Q4 2017: 127,671 tonnes, 13.44 g/t</t>
  </si>
  <si>
    <t xml:space="preserve">Three months ended December 31, </t>
  </si>
  <si>
    <t>Years ended December 31,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</si>
</sst>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-2]* #,##0.00_);_([$€-2]* \(#,##0.00\);_([$€-2]* &quot;-&quot;??_)"/>
    <numFmt numFmtId="165" formatCode="_(* #,##0_);_(* \(#,##0\);_(* &quot;-&quot;??_);_(@_)"/>
    <numFmt numFmtId="166" formatCode="_(&quot;$&quot;* #,##0.0_);_(&quot;$&quot;* \(#,##0.0\);_(&quot;$&quot;* &quot;-&quot;_);_(@_)"/>
    <numFmt numFmtId="167" formatCode="_(* #,##0.0_);_(* \(#,##0.0\);_(* &quot;-&quot;??_);_(@_)"/>
    <numFmt numFmtId="168" formatCode="_(* #,##0.000_);_(* \(#,##0.000\);_(* &quot;-&quot;??_);_(@_)"/>
    <numFmt numFmtId="169" formatCode="_(&quot;$&quot;* #,##0.0_);_(&quot;$&quot;* \(#,##0.0\);_(&quot;$&quot;* &quot;-&quot;?_);_(@_)"/>
    <numFmt numFmtId="170" formatCode="_(&quot;$&quot;* #,##0_);_(&quot;$&quot;* \(#,##0\);_(&quot;$&quot;* &quot;-&quot;??_);_(@_)"/>
    <numFmt numFmtId="171" formatCode="_(* #,##0.0_);_(* \(#,##0.0\);_(* &quot;-&quot;?_);_(@_)"/>
    <numFmt numFmtId="172" formatCode="_(&quot;$&quot;* #,##0.0_);_(&quot;$&quot;* \(#,##0.0\);_(&quot;$&quot;* &quot;-&quot;??_);_(@_)"/>
  </numFmts>
  <fonts count="15" x14ac:knownFonts="1">
    <font>
      <sz val="10"/>
      <color theme="1"/>
      <name val="Arial"/>
      <family val="2"/>
    </font>
    <font>
      <sz val="10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b/>
      <vertAlign val="superscript"/>
      <sz val="7"/>
      <name val="Arial"/>
      <family val="2"/>
    </font>
    <font>
      <sz val="7"/>
      <name val="Arial"/>
      <family val="2"/>
    </font>
    <font>
      <sz val="7"/>
      <color indexed="12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i/>
      <sz val="7"/>
      <name val="Arial"/>
      <family val="2"/>
    </font>
    <font>
      <vertAlign val="superscript"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164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/>
    <xf numFmtId="164" fontId="1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/>
    <xf numFmtId="164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98">
    <xf numFmtId="0" fontId="0" fillId="0" borderId="0" xfId="0"/>
    <xf numFmtId="164" fontId="2" fillId="2" borderId="2" xfId="1" applyFont="1" applyFill="1" applyBorder="1" applyAlignment="1">
      <alignment horizontal="centerContinuous"/>
    </xf>
    <xf numFmtId="164" fontId="2" fillId="3" borderId="1" xfId="1" applyFont="1" applyFill="1" applyBorder="1" applyAlignment="1">
      <alignment horizontal="left"/>
    </xf>
    <xf numFmtId="164" fontId="2" fillId="3" borderId="2" xfId="1" applyFont="1" applyFill="1" applyBorder="1" applyAlignment="1">
      <alignment horizontal="centerContinuous"/>
    </xf>
    <xf numFmtId="164" fontId="3" fillId="2" borderId="3" xfId="1" applyFont="1" applyFill="1" applyBorder="1" applyAlignment="1">
      <alignment horizontal="centerContinuous"/>
    </xf>
    <xf numFmtId="164" fontId="3" fillId="0" borderId="0" xfId="1" applyFont="1" applyFill="1" applyBorder="1" applyAlignment="1">
      <alignment horizontal="centerContinuous"/>
    </xf>
    <xf numFmtId="164" fontId="1" fillId="0" borderId="0" xfId="1" applyFont="1"/>
    <xf numFmtId="164" fontId="4" fillId="4" borderId="4" xfId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center" wrapText="1"/>
    </xf>
    <xf numFmtId="164" fontId="6" fillId="4" borderId="4" xfId="1" applyFont="1" applyFill="1" applyBorder="1" applyAlignment="1">
      <alignment horizontal="center" vertical="center" wrapText="1"/>
    </xf>
    <xf numFmtId="164" fontId="7" fillId="4" borderId="5" xfId="1" applyFont="1" applyFill="1" applyBorder="1" applyAlignment="1">
      <alignment horizontal="center" vertical="center" wrapText="1"/>
    </xf>
    <xf numFmtId="164" fontId="6" fillId="4" borderId="6" xfId="1" applyFont="1" applyFill="1" applyBorder="1" applyAlignment="1">
      <alignment horizontal="left" wrapText="1"/>
    </xf>
    <xf numFmtId="164" fontId="6" fillId="4" borderId="6" xfId="1" applyFont="1" applyFill="1" applyBorder="1" applyAlignment="1">
      <alignment horizontal="center" vertical="center" wrapText="1"/>
    </xf>
    <xf numFmtId="165" fontId="6" fillId="4" borderId="6" xfId="2" applyNumberFormat="1" applyFont="1" applyFill="1" applyBorder="1" applyAlignment="1">
      <alignment horizontal="center" vertical="center" wrapText="1"/>
    </xf>
    <xf numFmtId="166" fontId="6" fillId="4" borderId="6" xfId="1" applyNumberFormat="1" applyFont="1" applyFill="1" applyBorder="1" applyAlignment="1">
      <alignment horizontal="center" vertical="center" wrapText="1"/>
    </xf>
    <xf numFmtId="166" fontId="6" fillId="0" borderId="0" xfId="1" applyNumberFormat="1" applyFont="1" applyFill="1" applyBorder="1" applyAlignment="1">
      <alignment horizontal="center" vertical="center" wrapText="1"/>
    </xf>
    <xf numFmtId="49" fontId="4" fillId="4" borderId="4" xfId="1" applyNumberFormat="1" applyFont="1" applyFill="1" applyBorder="1" applyAlignment="1">
      <alignment horizontal="center" vertical="center"/>
    </xf>
    <xf numFmtId="165" fontId="4" fillId="4" borderId="5" xfId="2" applyNumberFormat="1" applyFont="1" applyFill="1" applyBorder="1" applyAlignment="1">
      <alignment horizontal="center" vertical="center" wrapText="1"/>
    </xf>
    <xf numFmtId="43" fontId="4" fillId="4" borderId="4" xfId="2" applyNumberFormat="1" applyFont="1" applyFill="1" applyBorder="1" applyAlignment="1">
      <alignment horizontal="center" vertical="center" wrapText="1"/>
    </xf>
    <xf numFmtId="165" fontId="4" fillId="4" borderId="4" xfId="2" applyNumberFormat="1" applyFont="1" applyFill="1" applyBorder="1" applyAlignment="1">
      <alignment horizontal="center" vertical="center" wrapText="1"/>
    </xf>
    <xf numFmtId="166" fontId="4" fillId="0" borderId="0" xfId="1" applyNumberFormat="1" applyFont="1" applyFill="1" applyBorder="1" applyAlignment="1">
      <alignment horizontal="center" vertical="center" wrapText="1"/>
    </xf>
    <xf numFmtId="164" fontId="6" fillId="4" borderId="7" xfId="1" applyFont="1" applyFill="1" applyBorder="1" applyAlignment="1">
      <alignment horizontal="left" vertical="center" wrapText="1"/>
    </xf>
    <xf numFmtId="49" fontId="6" fillId="4" borderId="7" xfId="1" applyNumberFormat="1" applyFont="1" applyFill="1" applyBorder="1" applyAlignment="1">
      <alignment horizontal="center" vertical="center"/>
    </xf>
    <xf numFmtId="165" fontId="6" fillId="4" borderId="7" xfId="2" applyNumberFormat="1" applyFont="1" applyFill="1" applyBorder="1" applyAlignment="1">
      <alignment horizontal="center" vertical="center" wrapText="1"/>
    </xf>
    <xf numFmtId="43" fontId="6" fillId="4" borderId="7" xfId="2" applyNumberFormat="1" applyFont="1" applyFill="1" applyBorder="1" applyAlignment="1">
      <alignment horizontal="center" vertical="center" wrapText="1"/>
    </xf>
    <xf numFmtId="165" fontId="6" fillId="4" borderId="7" xfId="2" applyNumberFormat="1" applyFont="1" applyFill="1" applyBorder="1" applyAlignment="1">
      <alignment vertical="center"/>
    </xf>
    <xf numFmtId="167" fontId="6" fillId="4" borderId="7" xfId="2" applyNumberFormat="1" applyFont="1" applyFill="1" applyBorder="1" applyAlignment="1">
      <alignment horizontal="right" vertical="center"/>
    </xf>
    <xf numFmtId="167" fontId="6" fillId="0" borderId="0" xfId="2" applyNumberFormat="1" applyFont="1" applyFill="1" applyBorder="1" applyAlignment="1">
      <alignment horizontal="right" vertical="center"/>
    </xf>
    <xf numFmtId="166" fontId="4" fillId="4" borderId="0" xfId="1" applyNumberFormat="1" applyFont="1" applyFill="1" applyBorder="1" applyAlignment="1">
      <alignment horizontal="center" vertical="center" wrapText="1"/>
    </xf>
    <xf numFmtId="164" fontId="1" fillId="4" borderId="0" xfId="1" applyFont="1" applyFill="1"/>
    <xf numFmtId="9" fontId="6" fillId="4" borderId="7" xfId="3" applyFont="1" applyFill="1" applyBorder="1" applyAlignment="1">
      <alignment horizontal="right" vertical="center"/>
    </xf>
    <xf numFmtId="167" fontId="6" fillId="0" borderId="0" xfId="2" applyNumberFormat="1" applyFont="1" applyFill="1" applyBorder="1" applyAlignment="1">
      <alignment vertical="center"/>
    </xf>
    <xf numFmtId="9" fontId="4" fillId="4" borderId="4" xfId="3" applyFont="1" applyFill="1" applyBorder="1" applyAlignment="1">
      <alignment horizontal="right" vertical="center"/>
    </xf>
    <xf numFmtId="9" fontId="6" fillId="0" borderId="0" xfId="3" applyFont="1" applyFill="1" applyBorder="1" applyAlignment="1">
      <alignment vertical="center"/>
    </xf>
    <xf numFmtId="164" fontId="4" fillId="4" borderId="4" xfId="1" applyFont="1" applyFill="1" applyBorder="1" applyAlignment="1">
      <alignment horizontal="left" vertical="center" wrapText="1"/>
    </xf>
    <xf numFmtId="165" fontId="4" fillId="4" borderId="4" xfId="2" applyNumberFormat="1" applyFont="1" applyFill="1" applyBorder="1" applyAlignment="1">
      <alignment vertical="center"/>
    </xf>
    <xf numFmtId="164" fontId="1" fillId="0" borderId="0" xfId="1" applyFont="1" applyFill="1"/>
    <xf numFmtId="168" fontId="6" fillId="0" borderId="0" xfId="2" applyNumberFormat="1" applyFont="1" applyFill="1" applyBorder="1" applyAlignment="1">
      <alignment vertical="center"/>
    </xf>
    <xf numFmtId="165" fontId="6" fillId="0" borderId="0" xfId="2" applyNumberFormat="1" applyFont="1" applyFill="1" applyBorder="1" applyAlignment="1">
      <alignment horizontal="right" vertical="center"/>
    </xf>
    <xf numFmtId="165" fontId="6" fillId="0" borderId="0" xfId="3" applyNumberFormat="1" applyFont="1" applyFill="1" applyBorder="1" applyAlignment="1">
      <alignment horizontal="right" vertical="center"/>
    </xf>
    <xf numFmtId="164" fontId="6" fillId="4" borderId="8" xfId="1" applyFont="1" applyFill="1" applyBorder="1" applyAlignment="1">
      <alignment horizontal="left" vertical="center" wrapText="1"/>
    </xf>
    <xf numFmtId="49" fontId="6" fillId="4" borderId="8" xfId="1" applyNumberFormat="1" applyFont="1" applyFill="1" applyBorder="1" applyAlignment="1">
      <alignment horizontal="center" vertical="center"/>
    </xf>
    <xf numFmtId="165" fontId="6" fillId="4" borderId="8" xfId="2" applyNumberFormat="1" applyFont="1" applyFill="1" applyBorder="1" applyAlignment="1">
      <alignment horizontal="center" vertical="center" wrapText="1"/>
    </xf>
    <xf numFmtId="43" fontId="6" fillId="4" borderId="8" xfId="2" applyNumberFormat="1" applyFont="1" applyFill="1" applyBorder="1" applyAlignment="1">
      <alignment horizontal="center" vertical="center" wrapText="1"/>
    </xf>
    <xf numFmtId="165" fontId="6" fillId="4" borderId="8" xfId="2" applyNumberFormat="1" applyFont="1" applyFill="1" applyBorder="1" applyAlignment="1">
      <alignment vertical="center"/>
    </xf>
    <xf numFmtId="167" fontId="6" fillId="4" borderId="8" xfId="2" applyNumberFormat="1" applyFont="1" applyFill="1" applyBorder="1" applyAlignment="1">
      <alignment horizontal="right" vertical="center"/>
    </xf>
    <xf numFmtId="164" fontId="1" fillId="4" borderId="0" xfId="1" applyFill="1" applyBorder="1" applyAlignment="1"/>
    <xf numFmtId="164" fontId="4" fillId="4" borderId="0" xfId="1" applyFont="1" applyFill="1" applyBorder="1" applyAlignment="1">
      <alignment horizontal="center" vertical="center"/>
    </xf>
    <xf numFmtId="164" fontId="4" fillId="4" borderId="0" xfId="1" applyFont="1" applyFill="1" applyBorder="1" applyAlignment="1">
      <alignment horizontal="left"/>
    </xf>
    <xf numFmtId="164" fontId="4" fillId="4" borderId="0" xfId="1" applyFont="1" applyFill="1" applyBorder="1" applyAlignment="1">
      <alignment horizontal="center"/>
    </xf>
    <xf numFmtId="9" fontId="4" fillId="4" borderId="0" xfId="1" applyNumberFormat="1" applyFont="1" applyFill="1" applyBorder="1" applyAlignment="1">
      <alignment horizontal="right"/>
    </xf>
    <xf numFmtId="165" fontId="4" fillId="4" borderId="0" xfId="2" applyNumberFormat="1" applyFont="1" applyFill="1" applyBorder="1" applyAlignment="1">
      <alignment horizontal="right"/>
    </xf>
    <xf numFmtId="167" fontId="4" fillId="4" borderId="0" xfId="2" applyNumberFormat="1" applyFont="1" applyFill="1" applyBorder="1" applyAlignment="1">
      <alignment horizontal="right"/>
    </xf>
    <xf numFmtId="167" fontId="4" fillId="0" borderId="0" xfId="2" applyNumberFormat="1" applyFont="1" applyFill="1" applyBorder="1" applyAlignment="1">
      <alignment horizontal="right"/>
    </xf>
    <xf numFmtId="164" fontId="8" fillId="4" borderId="0" xfId="1" quotePrefix="1" applyFont="1" applyFill="1" applyAlignment="1">
      <alignment horizontal="left" vertical="top"/>
    </xf>
    <xf numFmtId="49" fontId="8" fillId="4" borderId="0" xfId="1" quotePrefix="1" applyNumberFormat="1" applyFont="1" applyFill="1" applyAlignment="1">
      <alignment horizontal="left" vertical="top"/>
    </xf>
    <xf numFmtId="164" fontId="8" fillId="0" borderId="0" xfId="1" quotePrefix="1" applyFont="1" applyFill="1" applyAlignment="1">
      <alignment horizontal="left" vertical="top"/>
    </xf>
    <xf numFmtId="164" fontId="1" fillId="0" borderId="0" xfId="1" applyFont="1" applyFill="1" applyAlignment="1">
      <alignment horizontal="left"/>
    </xf>
    <xf numFmtId="164" fontId="2" fillId="2" borderId="1" xfId="1" applyFont="1" applyFill="1" applyBorder="1" applyAlignment="1">
      <alignment horizontal="centerContinuous" vertical="center"/>
    </xf>
    <xf numFmtId="164" fontId="4" fillId="4" borderId="5" xfId="1" applyFont="1" applyFill="1" applyBorder="1" applyAlignment="1">
      <alignment horizontal="center" vertical="center" wrapText="1"/>
    </xf>
    <xf numFmtId="164" fontId="4" fillId="4" borderId="4" xfId="2" applyNumberFormat="1" applyFont="1" applyFill="1" applyBorder="1" applyAlignment="1">
      <alignment horizontal="center" vertical="center" wrapText="1"/>
    </xf>
    <xf numFmtId="164" fontId="4" fillId="4" borderId="4" xfId="1" applyNumberFormat="1" applyFont="1" applyFill="1" applyBorder="1" applyAlignment="1">
      <alignment horizontal="center" vertical="center" wrapText="1"/>
    </xf>
    <xf numFmtId="165" fontId="6" fillId="4" borderId="1" xfId="2" applyNumberFormat="1" applyFont="1" applyFill="1" applyBorder="1" applyAlignment="1">
      <alignment horizontal="center" vertical="center" wrapText="1"/>
    </xf>
    <xf numFmtId="172" fontId="4" fillId="4" borderId="4" xfId="7" applyNumberFormat="1" applyFont="1" applyFill="1" applyBorder="1" applyAlignment="1">
      <alignment horizontal="right" vertical="center"/>
    </xf>
    <xf numFmtId="170" fontId="4" fillId="4" borderId="4" xfId="7" applyNumberFormat="1" applyFont="1" applyFill="1" applyBorder="1" applyAlignment="1">
      <alignment horizontal="right" vertical="center"/>
    </xf>
    <xf numFmtId="170" fontId="6" fillId="4" borderId="7" xfId="2" applyNumberFormat="1" applyFont="1" applyFill="1" applyBorder="1" applyAlignment="1">
      <alignment horizontal="right" vertical="center"/>
    </xf>
    <xf numFmtId="9" fontId="6" fillId="4" borderId="8" xfId="3" applyFont="1" applyFill="1" applyBorder="1" applyAlignment="1">
      <alignment horizontal="right" vertical="center"/>
    </xf>
    <xf numFmtId="170" fontId="6" fillId="4" borderId="8" xfId="2" applyNumberFormat="1" applyFont="1" applyFill="1" applyBorder="1" applyAlignment="1">
      <alignment horizontal="right" vertical="center"/>
    </xf>
    <xf numFmtId="164" fontId="4" fillId="5" borderId="4" xfId="1" applyFont="1" applyFill="1" applyBorder="1" applyAlignment="1">
      <alignment horizontal="left" vertical="center" wrapText="1"/>
    </xf>
    <xf numFmtId="49" fontId="4" fillId="5" borderId="4" xfId="1" applyNumberFormat="1" applyFont="1" applyFill="1" applyBorder="1" applyAlignment="1">
      <alignment horizontal="center" vertical="center"/>
    </xf>
    <xf numFmtId="164" fontId="6" fillId="5" borderId="7" xfId="1" applyFont="1" applyFill="1" applyBorder="1" applyAlignment="1">
      <alignment horizontal="left" vertical="center" wrapText="1"/>
    </xf>
    <xf numFmtId="49" fontId="6" fillId="5" borderId="7" xfId="1" applyNumberFormat="1" applyFont="1" applyFill="1" applyBorder="1" applyAlignment="1">
      <alignment horizontal="center" vertical="center"/>
    </xf>
    <xf numFmtId="164" fontId="9" fillId="4" borderId="11" xfId="4" applyFont="1" applyFill="1" applyBorder="1"/>
    <xf numFmtId="164" fontId="3" fillId="4" borderId="12" xfId="4" applyFont="1" applyFill="1" applyBorder="1"/>
    <xf numFmtId="164" fontId="10" fillId="4" borderId="12" xfId="4" applyFont="1" applyFill="1" applyBorder="1"/>
    <xf numFmtId="164" fontId="3" fillId="4" borderId="13" xfId="4" applyFont="1" applyFill="1" applyBorder="1"/>
    <xf numFmtId="164" fontId="1" fillId="4" borderId="0" xfId="1" applyFill="1"/>
    <xf numFmtId="164" fontId="9" fillId="4" borderId="14" xfId="4" applyFont="1" applyFill="1" applyBorder="1"/>
    <xf numFmtId="164" fontId="1" fillId="4" borderId="15" xfId="1" applyFill="1" applyBorder="1"/>
    <xf numFmtId="164" fontId="9" fillId="4" borderId="15" xfId="4" applyFont="1" applyFill="1" applyBorder="1" applyAlignment="1">
      <alignment vertical="center"/>
    </xf>
    <xf numFmtId="164" fontId="2" fillId="4" borderId="15" xfId="4" applyFont="1" applyFill="1" applyBorder="1" applyAlignment="1">
      <alignment horizontal="center" vertical="center"/>
    </xf>
    <xf numFmtId="164" fontId="9" fillId="4" borderId="0" xfId="4" applyFont="1" applyFill="1" applyBorder="1" applyAlignment="1">
      <alignment horizontal="center" vertical="center"/>
    </xf>
    <xf numFmtId="164" fontId="2" fillId="4" borderId="0" xfId="4" applyFont="1" applyFill="1" applyBorder="1" applyAlignment="1">
      <alignment horizontal="center" vertical="center"/>
    </xf>
    <xf numFmtId="164" fontId="9" fillId="4" borderId="16" xfId="4" applyFont="1" applyFill="1" applyBorder="1" applyAlignment="1">
      <alignment horizontal="center" vertical="center"/>
    </xf>
    <xf numFmtId="164" fontId="3" fillId="4" borderId="14" xfId="4" applyFont="1" applyFill="1" applyBorder="1" applyAlignment="1">
      <alignment vertical="center"/>
    </xf>
    <xf numFmtId="1" fontId="9" fillId="4" borderId="15" xfId="4" applyNumberFormat="1" applyFont="1" applyFill="1" applyBorder="1" applyAlignment="1">
      <alignment horizontal="center" vertical="center"/>
    </xf>
    <xf numFmtId="1" fontId="3" fillId="4" borderId="15" xfId="4" applyNumberFormat="1" applyFont="1" applyFill="1" applyBorder="1" applyAlignment="1">
      <alignment horizontal="center" vertical="center"/>
    </xf>
    <xf numFmtId="49" fontId="2" fillId="4" borderId="0" xfId="4" applyNumberFormat="1" applyFont="1" applyFill="1" applyBorder="1" applyAlignment="1">
      <alignment horizontal="center" vertical="center"/>
    </xf>
    <xf numFmtId="1" fontId="3" fillId="4" borderId="18" xfId="4" applyNumberFormat="1" applyFont="1" applyFill="1" applyBorder="1" applyAlignment="1">
      <alignment horizontal="center" vertical="center"/>
    </xf>
    <xf numFmtId="164" fontId="3" fillId="4" borderId="0" xfId="4" applyFont="1" applyFill="1" applyBorder="1" applyAlignment="1">
      <alignment horizontal="center" vertical="center"/>
    </xf>
    <xf numFmtId="164" fontId="3" fillId="4" borderId="19" xfId="4" applyFont="1" applyFill="1" applyBorder="1" applyAlignment="1">
      <alignment horizontal="center" vertical="center"/>
    </xf>
    <xf numFmtId="164" fontId="3" fillId="4" borderId="14" xfId="4" applyFont="1" applyFill="1" applyBorder="1" applyAlignment="1">
      <alignment horizontal="left" vertical="center"/>
    </xf>
    <xf numFmtId="165" fontId="9" fillId="4" borderId="0" xfId="6" applyNumberFormat="1" applyFont="1" applyFill="1" applyBorder="1" applyAlignment="1">
      <alignment horizontal="right" vertical="center"/>
    </xf>
    <xf numFmtId="165" fontId="3" fillId="4" borderId="0" xfId="6" applyNumberFormat="1" applyFont="1" applyFill="1" applyBorder="1" applyAlignment="1">
      <alignment horizontal="right" vertical="center"/>
    </xf>
    <xf numFmtId="165" fontId="10" fillId="4" borderId="0" xfId="6" applyNumberFormat="1" applyFont="1" applyFill="1" applyBorder="1" applyAlignment="1">
      <alignment horizontal="right" vertical="center"/>
    </xf>
    <xf numFmtId="164" fontId="2" fillId="4" borderId="0" xfId="4" applyFont="1" applyFill="1" applyBorder="1" applyAlignment="1">
      <alignment horizontal="right" vertical="center"/>
    </xf>
    <xf numFmtId="166" fontId="9" fillId="4" borderId="0" xfId="4" applyNumberFormat="1" applyFont="1" applyFill="1" applyBorder="1" applyAlignment="1">
      <alignment vertical="center"/>
    </xf>
    <xf numFmtId="169" fontId="3" fillId="4" borderId="0" xfId="4" applyNumberFormat="1" applyFont="1" applyFill="1" applyBorder="1" applyAlignment="1">
      <alignment vertical="center"/>
    </xf>
    <xf numFmtId="164" fontId="9" fillId="4" borderId="0" xfId="4" applyFont="1" applyFill="1" applyBorder="1" applyAlignment="1">
      <alignment horizontal="right" vertical="center"/>
    </xf>
    <xf numFmtId="42" fontId="9" fillId="4" borderId="0" xfId="4" applyNumberFormat="1" applyFont="1" applyFill="1" applyBorder="1" applyAlignment="1">
      <alignment vertical="center"/>
    </xf>
    <xf numFmtId="170" fontId="3" fillId="4" borderId="16" xfId="7" applyNumberFormat="1" applyFont="1" applyFill="1" applyBorder="1" applyAlignment="1">
      <alignment vertical="center"/>
    </xf>
    <xf numFmtId="9" fontId="10" fillId="4" borderId="0" xfId="3" applyFont="1" applyFill="1" applyBorder="1" applyAlignment="1">
      <alignment horizontal="right" vertical="center"/>
    </xf>
    <xf numFmtId="167" fontId="9" fillId="4" borderId="0" xfId="6" applyNumberFormat="1" applyFont="1" applyFill="1" applyBorder="1" applyAlignment="1">
      <alignment horizontal="right" vertical="center"/>
    </xf>
    <xf numFmtId="167" fontId="3" fillId="4" borderId="0" xfId="6" applyNumberFormat="1" applyFont="1" applyFill="1" applyBorder="1" applyAlignment="1">
      <alignment horizontal="right" vertical="center"/>
    </xf>
    <xf numFmtId="9" fontId="3" fillId="4" borderId="0" xfId="3" applyFont="1" applyFill="1" applyBorder="1" applyAlignment="1">
      <alignment horizontal="right" vertical="center"/>
    </xf>
    <xf numFmtId="41" fontId="9" fillId="4" borderId="0" xfId="4" applyNumberFormat="1" applyFont="1" applyFill="1" applyBorder="1" applyAlignment="1">
      <alignment vertical="center"/>
    </xf>
    <xf numFmtId="41" fontId="3" fillId="4" borderId="16" xfId="4" applyNumberFormat="1" applyFont="1" applyFill="1" applyBorder="1" applyAlignment="1">
      <alignment vertical="center"/>
    </xf>
    <xf numFmtId="165" fontId="3" fillId="4" borderId="15" xfId="6" applyNumberFormat="1" applyFont="1" applyFill="1" applyBorder="1" applyAlignment="1">
      <alignment horizontal="right" vertical="center"/>
    </xf>
    <xf numFmtId="41" fontId="9" fillId="4" borderId="15" xfId="4" applyNumberFormat="1" applyFont="1" applyFill="1" applyBorder="1" applyAlignment="1">
      <alignment vertical="center"/>
    </xf>
    <xf numFmtId="41" fontId="3" fillId="4" borderId="17" xfId="4" applyNumberFormat="1" applyFont="1" applyFill="1" applyBorder="1" applyAlignment="1">
      <alignment vertical="center"/>
    </xf>
    <xf numFmtId="165" fontId="9" fillId="4" borderId="2" xfId="6" applyNumberFormat="1" applyFont="1" applyFill="1" applyBorder="1" applyAlignment="1">
      <alignment horizontal="right" vertical="center"/>
    </xf>
    <xf numFmtId="165" fontId="3" fillId="4" borderId="2" xfId="6" applyNumberFormat="1" applyFont="1" applyFill="1" applyBorder="1" applyAlignment="1">
      <alignment horizontal="right" vertical="center"/>
    </xf>
    <xf numFmtId="167" fontId="9" fillId="4" borderId="2" xfId="6" applyNumberFormat="1" applyFont="1" applyFill="1" applyBorder="1" applyAlignment="1">
      <alignment horizontal="right" vertical="center"/>
    </xf>
    <xf numFmtId="167" fontId="3" fillId="4" borderId="2" xfId="6" applyNumberFormat="1" applyFont="1" applyFill="1" applyBorder="1" applyAlignment="1">
      <alignment horizontal="right" vertical="center"/>
    </xf>
    <xf numFmtId="41" fontId="9" fillId="4" borderId="2" xfId="4" applyNumberFormat="1" applyFont="1" applyFill="1" applyBorder="1" applyAlignment="1">
      <alignment vertical="center"/>
    </xf>
    <xf numFmtId="167" fontId="9" fillId="4" borderId="0" xfId="4" applyNumberFormat="1" applyFont="1" applyFill="1" applyBorder="1" applyAlignment="1">
      <alignment vertical="center"/>
    </xf>
    <xf numFmtId="167" fontId="3" fillId="4" borderId="0" xfId="4" applyNumberFormat="1" applyFont="1" applyFill="1" applyBorder="1" applyAlignment="1">
      <alignment vertical="center"/>
    </xf>
    <xf numFmtId="164" fontId="9" fillId="4" borderId="14" xfId="4" applyFont="1" applyFill="1" applyBorder="1" applyAlignment="1">
      <alignment horizontal="left" vertical="center"/>
    </xf>
    <xf numFmtId="167" fontId="9" fillId="4" borderId="2" xfId="4" applyNumberFormat="1" applyFont="1" applyFill="1" applyBorder="1" applyAlignment="1">
      <alignment vertical="center"/>
    </xf>
    <xf numFmtId="167" fontId="3" fillId="4" borderId="2" xfId="4" applyNumberFormat="1" applyFont="1" applyFill="1" applyBorder="1" applyAlignment="1">
      <alignment vertical="center"/>
    </xf>
    <xf numFmtId="164" fontId="3" fillId="4" borderId="14" xfId="4" applyFont="1" applyFill="1" applyBorder="1"/>
    <xf numFmtId="165" fontId="3" fillId="4" borderId="16" xfId="6" applyNumberFormat="1" applyFont="1" applyFill="1" applyBorder="1" applyAlignment="1">
      <alignment horizontal="right" vertical="center"/>
    </xf>
    <xf numFmtId="165" fontId="3" fillId="4" borderId="17" xfId="6" applyNumberFormat="1" applyFont="1" applyFill="1" applyBorder="1" applyAlignment="1">
      <alignment horizontal="right" vertical="center"/>
    </xf>
    <xf numFmtId="165" fontId="9" fillId="4" borderId="20" xfId="6" applyNumberFormat="1" applyFont="1" applyFill="1" applyBorder="1" applyAlignment="1">
      <alignment horizontal="right" vertical="center"/>
    </xf>
    <xf numFmtId="165" fontId="3" fillId="4" borderId="20" xfId="6" applyNumberFormat="1" applyFont="1" applyFill="1" applyBorder="1" applyAlignment="1">
      <alignment horizontal="right" vertical="center"/>
    </xf>
    <xf numFmtId="167" fontId="9" fillId="4" borderId="20" xfId="4" applyNumberFormat="1" applyFont="1" applyFill="1" applyBorder="1" applyAlignment="1">
      <alignment vertical="center"/>
    </xf>
    <xf numFmtId="167" fontId="3" fillId="4" borderId="20" xfId="4" applyNumberFormat="1" applyFont="1" applyFill="1" applyBorder="1" applyAlignment="1">
      <alignment vertical="center"/>
    </xf>
    <xf numFmtId="41" fontId="9" fillId="4" borderId="20" xfId="4" applyNumberFormat="1" applyFont="1" applyFill="1" applyBorder="1" applyAlignment="1">
      <alignment vertical="center"/>
    </xf>
    <xf numFmtId="165" fontId="3" fillId="4" borderId="18" xfId="6" applyNumberFormat="1" applyFont="1" applyFill="1" applyBorder="1" applyAlignment="1">
      <alignment horizontal="right" vertical="center"/>
    </xf>
    <xf numFmtId="164" fontId="1" fillId="4" borderId="0" xfId="1" applyFill="1" applyBorder="1"/>
    <xf numFmtId="41" fontId="9" fillId="4" borderId="0" xfId="6" applyNumberFormat="1" applyFont="1" applyFill="1" applyBorder="1" applyAlignment="1">
      <alignment horizontal="right" vertical="center"/>
    </xf>
    <xf numFmtId="164" fontId="1" fillId="4" borderId="16" xfId="1" applyFill="1" applyBorder="1"/>
    <xf numFmtId="165" fontId="9" fillId="4" borderId="0" xfId="8" applyNumberFormat="1" applyFont="1" applyFill="1" applyBorder="1" applyAlignment="1">
      <alignment horizontal="left" vertical="center"/>
    </xf>
    <xf numFmtId="165" fontId="3" fillId="4" borderId="0" xfId="8" applyNumberFormat="1" applyFont="1" applyFill="1" applyBorder="1" applyAlignment="1">
      <alignment horizontal="left" vertical="center"/>
    </xf>
    <xf numFmtId="164" fontId="1" fillId="4" borderId="0" xfId="9" applyFont="1" applyFill="1" applyBorder="1"/>
    <xf numFmtId="167" fontId="9" fillId="4" borderId="0" xfId="8" applyNumberFormat="1" applyFont="1" applyFill="1" applyBorder="1" applyAlignment="1">
      <alignment vertical="center"/>
    </xf>
    <xf numFmtId="167" fontId="3" fillId="4" borderId="0" xfId="8" applyNumberFormat="1" applyFont="1" applyFill="1" applyBorder="1" applyAlignment="1">
      <alignment vertical="center"/>
    </xf>
    <xf numFmtId="41" fontId="3" fillId="4" borderId="16" xfId="4" applyNumberFormat="1" applyFont="1" applyFill="1" applyBorder="1" applyAlignment="1">
      <alignment horizontal="left" vertical="center"/>
    </xf>
    <xf numFmtId="164" fontId="3" fillId="4" borderId="14" xfId="4" applyFont="1" applyFill="1" applyBorder="1" applyAlignment="1">
      <alignment horizontal="left" vertical="center" wrapText="1"/>
    </xf>
    <xf numFmtId="165" fontId="9" fillId="4" borderId="15" xfId="4" applyNumberFormat="1" applyFont="1" applyFill="1" applyBorder="1" applyAlignment="1">
      <alignment horizontal="left"/>
    </xf>
    <xf numFmtId="165" fontId="3" fillId="4" borderId="15" xfId="4" applyNumberFormat="1" applyFont="1" applyFill="1" applyBorder="1" applyAlignment="1">
      <alignment horizontal="left"/>
    </xf>
    <xf numFmtId="165" fontId="9" fillId="4" borderId="0" xfId="4" applyNumberFormat="1" applyFont="1" applyFill="1" applyBorder="1" applyAlignment="1">
      <alignment horizontal="left"/>
    </xf>
    <xf numFmtId="171" fontId="9" fillId="4" borderId="15" xfId="4" applyNumberFormat="1" applyFont="1" applyFill="1" applyBorder="1" applyAlignment="1">
      <alignment horizontal="left"/>
    </xf>
    <xf numFmtId="171" fontId="3" fillId="4" borderId="15" xfId="4" applyNumberFormat="1" applyFont="1" applyFill="1" applyBorder="1" applyAlignment="1">
      <alignment horizontal="left"/>
    </xf>
    <xf numFmtId="167" fontId="9" fillId="4" borderId="0" xfId="4" applyNumberFormat="1" applyFont="1" applyFill="1" applyBorder="1" applyAlignment="1">
      <alignment horizontal="left"/>
    </xf>
    <xf numFmtId="41" fontId="9" fillId="4" borderId="0" xfId="4" applyNumberFormat="1" applyFont="1" applyFill="1" applyBorder="1" applyAlignment="1">
      <alignment horizontal="left"/>
    </xf>
    <xf numFmtId="41" fontId="3" fillId="4" borderId="17" xfId="4" applyNumberFormat="1" applyFont="1" applyFill="1" applyBorder="1" applyAlignment="1">
      <alignment horizontal="left"/>
    </xf>
    <xf numFmtId="164" fontId="9" fillId="4" borderId="21" xfId="4" applyFont="1" applyFill="1" applyBorder="1" applyAlignment="1">
      <alignment horizontal="left" vertical="center"/>
    </xf>
    <xf numFmtId="165" fontId="9" fillId="4" borderId="22" xfId="4" applyNumberFormat="1" applyFont="1" applyFill="1" applyBorder="1" applyAlignment="1">
      <alignment horizontal="left" vertical="center"/>
    </xf>
    <xf numFmtId="165" fontId="3" fillId="4" borderId="22" xfId="4" applyNumberFormat="1" applyFont="1" applyFill="1" applyBorder="1" applyAlignment="1">
      <alignment horizontal="left" vertical="center"/>
    </xf>
    <xf numFmtId="172" fontId="9" fillId="4" borderId="23" xfId="10" applyNumberFormat="1" applyFont="1" applyFill="1" applyBorder="1" applyAlignment="1">
      <alignment horizontal="left" vertical="center"/>
    </xf>
    <xf numFmtId="169" fontId="3" fillId="4" borderId="23" xfId="11" applyNumberFormat="1" applyFont="1" applyFill="1" applyBorder="1" applyAlignment="1">
      <alignment horizontal="left" vertical="center"/>
    </xf>
    <xf numFmtId="167" fontId="9" fillId="4" borderId="22" xfId="4" applyNumberFormat="1" applyFont="1" applyFill="1" applyBorder="1" applyAlignment="1">
      <alignment horizontal="left" vertical="center"/>
    </xf>
    <xf numFmtId="42" fontId="9" fillId="4" borderId="23" xfId="10" applyNumberFormat="1" applyFont="1" applyFill="1" applyBorder="1" applyAlignment="1">
      <alignment horizontal="left" vertical="center"/>
    </xf>
    <xf numFmtId="170" fontId="3" fillId="4" borderId="24" xfId="7" applyNumberFormat="1" applyFont="1" applyFill="1" applyBorder="1" applyAlignment="1">
      <alignment horizontal="left" vertical="center"/>
    </xf>
    <xf numFmtId="164" fontId="9" fillId="4" borderId="0" xfId="4" applyFont="1" applyFill="1" applyBorder="1" applyAlignment="1">
      <alignment horizontal="left" vertical="center"/>
    </xf>
    <xf numFmtId="165" fontId="9" fillId="4" borderId="0" xfId="4" applyNumberFormat="1" applyFont="1" applyFill="1" applyBorder="1" applyAlignment="1">
      <alignment horizontal="left" vertical="center"/>
    </xf>
    <xf numFmtId="165" fontId="3" fillId="4" borderId="0" xfId="4" applyNumberFormat="1" applyFont="1" applyFill="1" applyBorder="1" applyAlignment="1">
      <alignment horizontal="left" vertical="center"/>
    </xf>
    <xf numFmtId="172" fontId="9" fillId="4" borderId="0" xfId="10" applyNumberFormat="1" applyFont="1" applyFill="1" applyBorder="1" applyAlignment="1">
      <alignment horizontal="left" vertical="center"/>
    </xf>
    <xf numFmtId="172" fontId="3" fillId="4" borderId="0" xfId="10" applyNumberFormat="1" applyFont="1" applyFill="1" applyBorder="1" applyAlignment="1">
      <alignment horizontal="left" vertical="center"/>
    </xf>
    <xf numFmtId="170" fontId="9" fillId="4" borderId="0" xfId="10" applyNumberFormat="1" applyFont="1" applyFill="1" applyBorder="1" applyAlignment="1">
      <alignment horizontal="left" vertical="center"/>
    </xf>
    <xf numFmtId="170" fontId="3" fillId="4" borderId="0" xfId="10" applyNumberFormat="1" applyFont="1" applyFill="1" applyBorder="1" applyAlignment="1">
      <alignment horizontal="left" vertical="center"/>
    </xf>
    <xf numFmtId="49" fontId="9" fillId="4" borderId="15" xfId="4" applyNumberFormat="1" applyFont="1" applyFill="1" applyBorder="1" applyAlignment="1">
      <alignment horizontal="center" vertical="center"/>
    </xf>
    <xf numFmtId="49" fontId="3" fillId="4" borderId="15" xfId="4" applyNumberFormat="1" applyFont="1" applyFill="1" applyBorder="1" applyAlignment="1">
      <alignment horizontal="center" vertical="center"/>
    </xf>
    <xf numFmtId="49" fontId="3" fillId="4" borderId="17" xfId="4" applyNumberFormat="1" applyFont="1" applyFill="1" applyBorder="1" applyAlignment="1">
      <alignment horizontal="center" vertical="center"/>
    </xf>
    <xf numFmtId="167" fontId="3" fillId="4" borderId="15" xfId="4" applyNumberFormat="1" applyFont="1" applyFill="1" applyBorder="1" applyAlignment="1">
      <alignment vertical="center"/>
    </xf>
    <xf numFmtId="167" fontId="3" fillId="4" borderId="15" xfId="6" applyNumberFormat="1" applyFont="1" applyFill="1" applyBorder="1" applyAlignment="1">
      <alignment horizontal="right" vertical="center"/>
    </xf>
    <xf numFmtId="167" fontId="3" fillId="4" borderId="20" xfId="6" applyNumberFormat="1" applyFont="1" applyFill="1" applyBorder="1" applyAlignment="1">
      <alignment horizontal="right" vertical="center"/>
    </xf>
    <xf numFmtId="167" fontId="3" fillId="4" borderId="0" xfId="4" applyNumberFormat="1" applyFont="1" applyFill="1" applyBorder="1" applyAlignment="1">
      <alignment horizontal="left" vertical="center"/>
    </xf>
    <xf numFmtId="167" fontId="3" fillId="4" borderId="15" xfId="4" applyNumberFormat="1" applyFont="1" applyFill="1" applyBorder="1" applyAlignment="1">
      <alignment horizontal="left"/>
    </xf>
    <xf numFmtId="172" fontId="3" fillId="4" borderId="23" xfId="11" applyNumberFormat="1" applyFont="1" applyFill="1" applyBorder="1" applyAlignment="1">
      <alignment horizontal="left" vertical="center"/>
    </xf>
    <xf numFmtId="0" fontId="6" fillId="4" borderId="7" xfId="1" applyNumberFormat="1" applyFont="1" applyFill="1" applyBorder="1" applyAlignment="1">
      <alignment horizontal="center" vertical="center"/>
    </xf>
    <xf numFmtId="164" fontId="1" fillId="4" borderId="0" xfId="1" applyFill="1" applyAlignment="1">
      <alignment wrapText="1"/>
    </xf>
    <xf numFmtId="164" fontId="1" fillId="4" borderId="0" xfId="1" applyFont="1" applyFill="1" applyAlignment="1">
      <alignment wrapText="1"/>
    </xf>
    <xf numFmtId="164" fontId="8" fillId="4" borderId="0" xfId="1" applyFont="1" applyFill="1" applyBorder="1" applyAlignment="1">
      <alignment vertical="top" wrapText="1"/>
    </xf>
    <xf numFmtId="164" fontId="8" fillId="0" borderId="0" xfId="1" applyFont="1" applyFill="1" applyBorder="1" applyAlignment="1">
      <alignment vertical="top" wrapText="1"/>
    </xf>
    <xf numFmtId="164" fontId="1" fillId="0" borderId="0" xfId="1" applyFill="1" applyAlignment="1">
      <alignment wrapText="1"/>
    </xf>
    <xf numFmtId="164" fontId="4" fillId="4" borderId="6" xfId="1" applyFont="1" applyFill="1" applyBorder="1" applyAlignment="1">
      <alignment horizontal="center" vertical="center" textRotation="90"/>
    </xf>
    <xf numFmtId="164" fontId="4" fillId="4" borderId="7" xfId="1" applyFont="1" applyFill="1" applyBorder="1" applyAlignment="1">
      <alignment horizontal="center" vertical="center" textRotation="90"/>
    </xf>
    <xf numFmtId="164" fontId="4" fillId="4" borderId="8" xfId="1" applyFont="1" applyFill="1" applyBorder="1" applyAlignment="1">
      <alignment horizontal="center" vertical="center" textRotation="90"/>
    </xf>
    <xf numFmtId="164" fontId="4" fillId="4" borderId="6" xfId="1" applyFont="1" applyFill="1" applyBorder="1" applyAlignment="1">
      <alignment horizontal="center" vertical="center" wrapText="1"/>
    </xf>
    <xf numFmtId="164" fontId="4" fillId="4" borderId="7" xfId="1" applyFont="1" applyFill="1" applyBorder="1" applyAlignment="1">
      <alignment horizontal="center" vertical="center" wrapText="1"/>
    </xf>
    <xf numFmtId="164" fontId="4" fillId="4" borderId="8" xfId="1" applyFont="1" applyFill="1" applyBorder="1" applyAlignment="1">
      <alignment horizontal="center" vertical="center" wrapText="1"/>
    </xf>
    <xf numFmtId="164" fontId="4" fillId="4" borderId="6" xfId="1" applyFont="1" applyFill="1" applyBorder="1" applyAlignment="1">
      <alignment horizontal="center" vertical="center"/>
    </xf>
    <xf numFmtId="164" fontId="4" fillId="4" borderId="7" xfId="1" applyFont="1" applyFill="1" applyBorder="1" applyAlignment="1">
      <alignment horizontal="center" vertical="center"/>
    </xf>
    <xf numFmtId="164" fontId="4" fillId="4" borderId="8" xfId="1" applyFont="1" applyFill="1" applyBorder="1" applyAlignment="1">
      <alignment horizontal="center" vertical="center"/>
    </xf>
    <xf numFmtId="164" fontId="4" fillId="4" borderId="1" xfId="1" applyFont="1" applyFill="1" applyBorder="1" applyAlignment="1">
      <alignment horizontal="center" vertical="center"/>
    </xf>
    <xf numFmtId="164" fontId="4" fillId="4" borderId="9" xfId="1" applyFont="1" applyFill="1" applyBorder="1" applyAlignment="1">
      <alignment horizontal="center" vertical="center"/>
    </xf>
    <xf numFmtId="164" fontId="4" fillId="4" borderId="10" xfId="1" applyFont="1" applyFill="1" applyBorder="1" applyAlignment="1">
      <alignment horizontal="center" vertical="center"/>
    </xf>
    <xf numFmtId="164" fontId="4" fillId="5" borderId="6" xfId="1" applyFont="1" applyFill="1" applyBorder="1" applyAlignment="1">
      <alignment horizontal="center" vertical="center"/>
    </xf>
    <xf numFmtId="164" fontId="4" fillId="5" borderId="7" xfId="1" applyFont="1" applyFill="1" applyBorder="1" applyAlignment="1">
      <alignment horizontal="center" vertical="center"/>
    </xf>
    <xf numFmtId="164" fontId="4" fillId="5" borderId="8" xfId="1" applyFont="1" applyFill="1" applyBorder="1" applyAlignment="1">
      <alignment horizontal="center" vertical="center"/>
    </xf>
    <xf numFmtId="164" fontId="9" fillId="4" borderId="15" xfId="4" applyFont="1" applyFill="1" applyBorder="1" applyAlignment="1">
      <alignment horizontal="center" vertical="center"/>
    </xf>
    <xf numFmtId="164" fontId="9" fillId="4" borderId="20" xfId="4" applyFont="1" applyFill="1" applyBorder="1" applyAlignment="1">
      <alignment horizontal="center" vertical="center"/>
    </xf>
    <xf numFmtId="164" fontId="9" fillId="4" borderId="15" xfId="4" applyFont="1" applyFill="1" applyBorder="1" applyAlignment="1">
      <alignment horizontal="center" vertical="center" wrapText="1"/>
    </xf>
    <xf numFmtId="164" fontId="1" fillId="4" borderId="17" xfId="1" applyFill="1" applyBorder="1" applyAlignment="1">
      <alignment wrapText="1"/>
    </xf>
    <xf numFmtId="164" fontId="8" fillId="4" borderId="0" xfId="1" quotePrefix="1" applyNumberFormat="1" applyFont="1" applyFill="1" applyBorder="1" applyAlignment="1">
      <alignment horizontal="left" vertical="top" wrapText="1"/>
    </xf>
    <xf numFmtId="164" fontId="8" fillId="4" borderId="0" xfId="1" applyNumberFormat="1" applyFont="1" applyFill="1" applyBorder="1" applyAlignment="1">
      <alignment horizontal="left" vertical="top" wrapText="1"/>
    </xf>
  </cellXfs>
  <cellStyles count="12">
    <cellStyle name="Comma 11" xfId="2"/>
    <cellStyle name="Comma 2 2" xfId="6"/>
    <cellStyle name="Currency 2" xfId="7"/>
    <cellStyle name="Currency 2 2" xfId="10"/>
    <cellStyle name="Currency 2 3" xfId="11"/>
    <cellStyle name="Normal" xfId="0" builtinId="0"/>
    <cellStyle name="Normal - Style1" xfId="1"/>
    <cellStyle name="Normal 2" xfId="4"/>
    <cellStyle name="Normal 2 3 2" xfId="8"/>
    <cellStyle name="Normal 3" xfId="5"/>
    <cellStyle name="Normal 6 3" xfId="9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ToPLT\Reports\Variance%20Report\2005\0506\OMGC%20VR%20June-05%20Draft%237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44-Year%20and%20Quarter%20End\2018\Q4%202018\Q4%202018%20-%20Operations%20Analysis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44-Year%20and%20Quarter%20End\2018\Q4%202018\MD&amp;A\Q4%202018%20MDA%20by%20Segment%20-%20QT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14-GenLedger&amp;Subs-Journals\KGC_Monthly%20reconciliations\2010\Q2_2010_KGC%20Corporate\2010Q2%20Forecast_Toronto%20Corporate\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60-Budget-Forecast\2010\2010%20budget\Toronto%20Corporate\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DOCUME~1\CHRISA~1\LOCALS~1\Temp\echo%20tvx%20kinross%20hedge%20book%20at%2030sep2002%20for%20audito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44-Year%20and%20Quarter%20End\2014\Q1%202014\Press%20Release\AIC\Q1-2013\WGC%20All-in%20Cost-%20correcte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C\14-GenLedger&amp;Subs-Journals\KGC_Monthly%20reconciliations\2010\Q2_2010_KGC%20Corporate\2010Q2%20Forecast_Toronto%20Corporate\2010Q2_Forecast%20Toronto%20Corporate_v0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C\60-Budget-Forecast\2010\2010%20budget\Toronto%20Corporate\2010%20-%20Toronto%20Corporate%20Budget_Board%20approved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84-Treasury-Reps\2007%20Reports\06%2030%202007\FX_effectiveness%20testing%20brazil%20real%2030jun%202007%20societe%20gener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Users\Estefania.Gonzalez\AppData\Local\Microsoft\Windows\Temporary%20Internet%20Files\Content.Outlook\6OKG8IC6\8%20%202013%20KASL%20Budget%20-%20Exploration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gment Earning Annual "/>
      <sheetName val="Fort Knox - Annual"/>
      <sheetName val="Rd Mount Annual"/>
      <sheetName val="Paracatu Annual"/>
      <sheetName val="Maricunga Annual"/>
      <sheetName val="Kupol Annual"/>
      <sheetName val="Kettle River-Ann"/>
      <sheetName val="Tasiast Annual"/>
      <sheetName val="Chirano Annual"/>
      <sheetName val="INPUT"/>
      <sheetName val="Highlights Quarter"/>
      <sheetName val="Segment earn MD&amp;A Annual"/>
      <sheetName val=" Segment Capex Annual MD&amp;A"/>
      <sheetName val="Sheet1"/>
      <sheetName val="Site Tabs--&gt;"/>
      <sheetName val="Fort Knox"/>
      <sheetName val="Round Mtn"/>
      <sheetName val="Bald Mountain"/>
      <sheetName val="Paracatu"/>
      <sheetName val="Maricunga"/>
      <sheetName val="Kupol"/>
      <sheetName val="Tasiast"/>
      <sheetName val="Chirano"/>
      <sheetName val="Kettle River"/>
      <sheetName val="Analytics"/>
      <sheetName val="For Press Release--&gt;"/>
      <sheetName val="Review of Operations"/>
      <sheetName val="PJV"/>
      <sheetName val="Musselwhi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C9">
            <v>30.5</v>
          </cell>
        </row>
        <row r="10">
          <cell r="C10">
            <v>68</v>
          </cell>
        </row>
        <row r="11">
          <cell r="C11">
            <v>40.400000000000006</v>
          </cell>
        </row>
        <row r="12">
          <cell r="C12">
            <v>33.299999999999997</v>
          </cell>
        </row>
        <row r="13">
          <cell r="C13">
            <v>0</v>
          </cell>
        </row>
        <row r="14">
          <cell r="C14">
            <v>19.399999999999999</v>
          </cell>
        </row>
        <row r="15">
          <cell r="C15">
            <v>71.100000000000023</v>
          </cell>
        </row>
        <row r="16">
          <cell r="C16">
            <v>5.6999999999999993</v>
          </cell>
        </row>
      </sheetData>
      <sheetData sheetId="13"/>
      <sheetData sheetId="14"/>
      <sheetData sheetId="15">
        <row r="7">
          <cell r="E7">
            <v>5645</v>
          </cell>
        </row>
        <row r="8">
          <cell r="E8">
            <v>5783</v>
          </cell>
        </row>
        <row r="9">
          <cell r="E9">
            <v>0.44</v>
          </cell>
        </row>
        <row r="10">
          <cell r="E10">
            <v>0.83399999999999996</v>
          </cell>
        </row>
        <row r="18">
          <cell r="E18">
            <v>21.900000000000006</v>
          </cell>
        </row>
      </sheetData>
      <sheetData sheetId="16">
        <row r="7">
          <cell r="E7">
            <v>4386</v>
          </cell>
        </row>
        <row r="8">
          <cell r="E8">
            <v>5159</v>
          </cell>
        </row>
        <row r="9">
          <cell r="E9">
            <v>1.38</v>
          </cell>
        </row>
        <row r="10">
          <cell r="E10">
            <v>0.82499999999999996</v>
          </cell>
        </row>
        <row r="18">
          <cell r="E18">
            <v>9.6000000000000014</v>
          </cell>
        </row>
      </sheetData>
      <sheetData sheetId="17">
        <row r="8">
          <cell r="E8">
            <v>4929</v>
          </cell>
        </row>
        <row r="9">
          <cell r="E9">
            <v>5406</v>
          </cell>
        </row>
        <row r="10">
          <cell r="E10">
            <v>0.47</v>
          </cell>
        </row>
        <row r="18">
          <cell r="E18">
            <v>22.400000000000006</v>
          </cell>
        </row>
      </sheetData>
      <sheetData sheetId="18">
        <row r="7">
          <cell r="E7">
            <v>11680</v>
          </cell>
        </row>
        <row r="8">
          <cell r="E8">
            <v>13479</v>
          </cell>
        </row>
        <row r="9">
          <cell r="E9">
            <v>0.44</v>
          </cell>
        </row>
        <row r="10">
          <cell r="E10">
            <v>0.81200000000000006</v>
          </cell>
        </row>
        <row r="18">
          <cell r="E18">
            <v>41.7</v>
          </cell>
        </row>
      </sheetData>
      <sheetData sheetId="19">
        <row r="17">
          <cell r="E17">
            <v>0.60000000000000009</v>
          </cell>
        </row>
      </sheetData>
      <sheetData sheetId="20">
        <row r="7">
          <cell r="E7">
            <v>400</v>
          </cell>
        </row>
        <row r="8">
          <cell r="E8">
            <v>425</v>
          </cell>
        </row>
        <row r="10">
          <cell r="E10">
            <v>8.77</v>
          </cell>
        </row>
        <row r="13">
          <cell r="E13">
            <v>0.94499999999999995</v>
          </cell>
        </row>
        <row r="25">
          <cell r="E25">
            <v>30.099999999999994</v>
          </cell>
        </row>
      </sheetData>
      <sheetData sheetId="21">
        <row r="7">
          <cell r="E7">
            <v>3267</v>
          </cell>
        </row>
        <row r="8">
          <cell r="E8">
            <v>1301</v>
          </cell>
        </row>
        <row r="9">
          <cell r="E9">
            <v>2.19</v>
          </cell>
        </row>
        <row r="10">
          <cell r="E10">
            <v>0.93899999999999995</v>
          </cell>
        </row>
        <row r="18">
          <cell r="E18">
            <v>28.5</v>
          </cell>
        </row>
      </sheetData>
      <sheetData sheetId="22">
        <row r="7">
          <cell r="E7">
            <v>527</v>
          </cell>
        </row>
        <row r="8">
          <cell r="E8">
            <v>840</v>
          </cell>
        </row>
        <row r="9">
          <cell r="E9">
            <v>2.08</v>
          </cell>
        </row>
        <row r="10">
          <cell r="E10">
            <v>0.91800000000000004</v>
          </cell>
        </row>
        <row r="18">
          <cell r="E18">
            <v>28.299999999999997</v>
          </cell>
        </row>
      </sheetData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PMFormattingSheet"/>
      <sheetName val="MDA"/>
    </sheetNames>
    <sheetDataSet>
      <sheetData sheetId="0"/>
      <sheetData sheetId="1">
        <row r="20">
          <cell r="E20">
            <v>0.19181716296548201</v>
          </cell>
          <cell r="F20">
            <v>0.431923025550357</v>
          </cell>
          <cell r="M20"/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E2"/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/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/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/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/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/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/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/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/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/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/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/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/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/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/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/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/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/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/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/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/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/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/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/>
          <cell r="G689" t="str">
            <v>.</v>
          </cell>
        </row>
      </sheetData>
      <sheetData sheetId="12">
        <row r="2"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*****01"/>
      <sheetName val="proforma cons mark to market"/>
      <sheetName val="proforma cons euro hedge"/>
      <sheetName val="proforma cons $CAD Hedging"/>
      <sheetName val="proforma consolidated gold hedg"/>
      <sheetName val="echo options"/>
      <sheetName val="echo forwards"/>
      <sheetName val="echo bay $CAD"/>
      <sheetName val="Echo Bay Summary"/>
      <sheetName val="tvx hedge summary"/>
      <sheetName val="tvx $cad"/>
      <sheetName val="tvx $euro"/>
      <sheetName val="tvx options"/>
      <sheetName val="tvx forwards"/>
      <sheetName val="Inputs"/>
      <sheetName val="yield curves"/>
      <sheetName val="FC switches"/>
      <sheetName val="vol cur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>
            <v>37529</v>
          </cell>
          <cell r="B3">
            <v>1</v>
          </cell>
          <cell r="M3">
            <v>37529</v>
          </cell>
          <cell r="N3">
            <v>1</v>
          </cell>
        </row>
        <row r="4">
          <cell r="A4">
            <v>37530</v>
          </cell>
          <cell r="B4">
            <v>0.99994805825364075</v>
          </cell>
          <cell r="M4">
            <v>37530</v>
          </cell>
          <cell r="N4">
            <v>0.99992370445159184</v>
          </cell>
        </row>
        <row r="5">
          <cell r="A5">
            <v>37536</v>
          </cell>
          <cell r="B5">
            <v>0.99965303709170927</v>
          </cell>
          <cell r="M5">
            <v>37536</v>
          </cell>
          <cell r="N5">
            <v>0.99946904918181811</v>
          </cell>
        </row>
        <row r="6">
          <cell r="A6">
            <v>37559</v>
          </cell>
          <cell r="B6">
            <v>0.99851055508865938</v>
          </cell>
          <cell r="M6">
            <v>37559</v>
          </cell>
          <cell r="N6">
            <v>0.99774482334449532</v>
          </cell>
        </row>
        <row r="7">
          <cell r="A7">
            <v>37592</v>
          </cell>
          <cell r="B7">
            <v>0.99692945727160354</v>
          </cell>
          <cell r="M7">
            <v>37592</v>
          </cell>
          <cell r="N7">
            <v>0.99513908636416815</v>
          </cell>
        </row>
        <row r="8">
          <cell r="A8">
            <v>37620</v>
          </cell>
          <cell r="B8">
            <v>0.99562092728814433</v>
          </cell>
          <cell r="M8">
            <v>37620</v>
          </cell>
          <cell r="N8">
            <v>0.99287091481221945</v>
          </cell>
        </row>
        <row r="9">
          <cell r="A9">
            <v>37651</v>
          </cell>
          <cell r="B9">
            <v>0.99424944349787303</v>
          </cell>
          <cell r="M9">
            <v>37651</v>
          </cell>
          <cell r="N9">
            <v>0.99047641101279527</v>
          </cell>
        </row>
        <row r="10">
          <cell r="A10">
            <v>37680</v>
          </cell>
          <cell r="B10">
            <v>0.99302993940580953</v>
          </cell>
          <cell r="M10">
            <v>37680</v>
          </cell>
          <cell r="N10">
            <v>0.98825269883238165</v>
          </cell>
        </row>
        <row r="11">
          <cell r="A11">
            <v>37711</v>
          </cell>
          <cell r="B11">
            <v>0.99177706614712247</v>
          </cell>
          <cell r="M11">
            <v>37711</v>
          </cell>
          <cell r="N11">
            <v>0.98589122135445784</v>
          </cell>
        </row>
        <row r="12">
          <cell r="A12">
            <v>37802</v>
          </cell>
          <cell r="B12">
            <v>0.98779009131296236</v>
          </cell>
          <cell r="M12">
            <v>37802</v>
          </cell>
          <cell r="N12">
            <v>0.9786267908870272</v>
          </cell>
        </row>
        <row r="13">
          <cell r="A13">
            <v>37894</v>
          </cell>
          <cell r="B13">
            <v>0.98327947810723171</v>
          </cell>
          <cell r="M13">
            <v>37894</v>
          </cell>
          <cell r="N13">
            <v>0.97074896043231085</v>
          </cell>
        </row>
        <row r="14">
          <cell r="A14">
            <v>38076</v>
          </cell>
          <cell r="B14">
            <v>0.97194141805715795</v>
          </cell>
          <cell r="M14">
            <v>38076</v>
          </cell>
          <cell r="N14">
            <v>0.95369631283822831</v>
          </cell>
        </row>
        <row r="15">
          <cell r="A15">
            <v>38260</v>
          </cell>
          <cell r="B15">
            <v>0.95852583962244431</v>
          </cell>
          <cell r="M15">
            <v>38260</v>
          </cell>
          <cell r="N15">
            <v>0.93489225520451735</v>
          </cell>
        </row>
        <row r="16">
          <cell r="A16">
            <v>38441</v>
          </cell>
          <cell r="B16">
            <v>0.94290707612847968</v>
          </cell>
          <cell r="M16">
            <v>38441</v>
          </cell>
          <cell r="N16">
            <v>0.91502819403136559</v>
          </cell>
        </row>
        <row r="17">
          <cell r="A17">
            <v>38625</v>
          </cell>
          <cell r="B17">
            <v>0.92500820120985727</v>
          </cell>
          <cell r="M17">
            <v>38625</v>
          </cell>
          <cell r="N17">
            <v>0.89347724411561302</v>
          </cell>
        </row>
        <row r="18">
          <cell r="A18">
            <v>38806</v>
          </cell>
          <cell r="B18">
            <v>0.90708782717042424</v>
          </cell>
          <cell r="M18">
            <v>38806</v>
          </cell>
          <cell r="N18">
            <v>0.87213159237906934</v>
          </cell>
        </row>
        <row r="19">
          <cell r="A19">
            <v>38990</v>
          </cell>
          <cell r="B19">
            <v>0.88744018917170397</v>
          </cell>
          <cell r="M19">
            <v>38990</v>
          </cell>
          <cell r="N19">
            <v>0.84952086320545328</v>
          </cell>
        </row>
        <row r="20">
          <cell r="A20">
            <v>39171</v>
          </cell>
          <cell r="B20">
            <v>0.8679249344279204</v>
          </cell>
          <cell r="M20">
            <v>39171</v>
          </cell>
          <cell r="N20">
            <v>0.82670350684390737</v>
          </cell>
        </row>
        <row r="21">
          <cell r="A21">
            <v>39355</v>
          </cell>
          <cell r="B21">
            <v>0.84702702189276824</v>
          </cell>
          <cell r="M21">
            <v>39355</v>
          </cell>
          <cell r="N21">
            <v>0.80278558140859335</v>
          </cell>
        </row>
        <row r="22">
          <cell r="A22">
            <v>39537</v>
          </cell>
          <cell r="B22">
            <v>0.82675921845168965</v>
          </cell>
          <cell r="M22">
            <v>39537</v>
          </cell>
          <cell r="N22">
            <v>0.78010258123511012</v>
          </cell>
        </row>
        <row r="23">
          <cell r="A23">
            <v>39721</v>
          </cell>
          <cell r="B23">
            <v>0.80554085958595534</v>
          </cell>
          <cell r="M23">
            <v>39721</v>
          </cell>
          <cell r="N23">
            <v>0.75679832790748991</v>
          </cell>
        </row>
        <row r="24">
          <cell r="A24">
            <v>39902</v>
          </cell>
          <cell r="B24">
            <v>0.78400306781784168</v>
          </cell>
          <cell r="M24">
            <v>39902</v>
          </cell>
          <cell r="N24">
            <v>0.73354932285337726</v>
          </cell>
        </row>
        <row r="25">
          <cell r="A25">
            <v>40086</v>
          </cell>
          <cell r="B25">
            <v>0.76149393616019223</v>
          </cell>
          <cell r="M25">
            <v>40086</v>
          </cell>
          <cell r="N25">
            <v>0.70964179622239809</v>
          </cell>
        </row>
        <row r="26">
          <cell r="A26">
            <v>40267</v>
          </cell>
          <cell r="B26">
            <v>0.74190888104312946</v>
          </cell>
          <cell r="M26">
            <v>40267</v>
          </cell>
          <cell r="N26">
            <v>0.687472644367077</v>
          </cell>
        </row>
        <row r="27">
          <cell r="A27">
            <v>40451</v>
          </cell>
          <cell r="B27">
            <v>0.72177503574256241</v>
          </cell>
          <cell r="M27">
            <v>40451</v>
          </cell>
          <cell r="N27">
            <v>0.664883545737745</v>
          </cell>
        </row>
        <row r="28">
          <cell r="A28">
            <v>40632</v>
          </cell>
          <cell r="B28">
            <v>0.70177144428609839</v>
          </cell>
          <cell r="M28">
            <v>40632</v>
          </cell>
          <cell r="N28">
            <v>0.64263271713584391</v>
          </cell>
        </row>
        <row r="29">
          <cell r="A29">
            <v>40816</v>
          </cell>
          <cell r="B29">
            <v>0.68127095960972006</v>
          </cell>
          <cell r="M29">
            <v>40816</v>
          </cell>
          <cell r="N29">
            <v>0.62002238709539725</v>
          </cell>
        </row>
        <row r="30">
          <cell r="A30">
            <v>40998</v>
          </cell>
          <cell r="B30">
            <v>0.66085224912169149</v>
          </cell>
          <cell r="M30">
            <v>40998</v>
          </cell>
          <cell r="N30">
            <v>0.5976886338463373</v>
          </cell>
        </row>
        <row r="31">
          <cell r="A31">
            <v>41182</v>
          </cell>
          <cell r="B31">
            <v>0.64009994034720075</v>
          </cell>
          <cell r="M31">
            <v>41182</v>
          </cell>
          <cell r="N31">
            <v>0.57517602495628195</v>
          </cell>
        </row>
        <row r="32">
          <cell r="A32">
            <v>41363</v>
          </cell>
          <cell r="B32">
            <v>0.62579392800017886</v>
          </cell>
          <cell r="M32">
            <v>41363</v>
          </cell>
          <cell r="N32">
            <v>0.55943286756379784</v>
          </cell>
        </row>
        <row r="33">
          <cell r="A33">
            <v>41547</v>
          </cell>
          <cell r="B33">
            <v>0.61150038299383158</v>
          </cell>
          <cell r="M33">
            <v>41547</v>
          </cell>
          <cell r="N33">
            <v>0.54379824173810143</v>
          </cell>
        </row>
        <row r="34">
          <cell r="A34">
            <v>41728</v>
          </cell>
          <cell r="B34">
            <v>0.59767737204561533</v>
          </cell>
          <cell r="M34">
            <v>41728</v>
          </cell>
          <cell r="N34">
            <v>0.528768065829609</v>
          </cell>
        </row>
        <row r="35">
          <cell r="A35">
            <v>41912</v>
          </cell>
          <cell r="B35">
            <v>0.58386848669161306</v>
          </cell>
          <cell r="M35">
            <v>41912</v>
          </cell>
          <cell r="N35">
            <v>0.51384349304683241</v>
          </cell>
        </row>
        <row r="36">
          <cell r="A36">
            <v>42093</v>
          </cell>
          <cell r="B36">
            <v>0.57051617274504263</v>
          </cell>
          <cell r="M36">
            <v>42093</v>
          </cell>
          <cell r="N36">
            <v>0.49949781122434012</v>
          </cell>
        </row>
        <row r="37">
          <cell r="A37">
            <v>42277</v>
          </cell>
          <cell r="B37">
            <v>0.55717951724743731</v>
          </cell>
          <cell r="M37">
            <v>42277</v>
          </cell>
          <cell r="N37">
            <v>0.48525482925770674</v>
          </cell>
        </row>
        <row r="38">
          <cell r="A38">
            <v>42459</v>
          </cell>
          <cell r="B38">
            <v>0.54421589521746672</v>
          </cell>
          <cell r="M38">
            <v>42459</v>
          </cell>
          <cell r="N38">
            <v>0.47149236481433482</v>
          </cell>
        </row>
        <row r="39">
          <cell r="A39">
            <v>42643</v>
          </cell>
          <cell r="B39">
            <v>0.53134042698991846</v>
          </cell>
          <cell r="M39">
            <v>42643</v>
          </cell>
          <cell r="N39">
            <v>0.45790520795013145</v>
          </cell>
        </row>
        <row r="40">
          <cell r="A40">
            <v>42824</v>
          </cell>
          <cell r="B40">
            <v>0.51889440460876068</v>
          </cell>
          <cell r="M40">
            <v>42824</v>
          </cell>
          <cell r="N40">
            <v>0.44484854545696489</v>
          </cell>
        </row>
        <row r="41">
          <cell r="A41">
            <v>43008</v>
          </cell>
          <cell r="B41">
            <v>0.50646675481423609</v>
          </cell>
          <cell r="M41">
            <v>43008</v>
          </cell>
          <cell r="N41">
            <v>0.43188885828598</v>
          </cell>
        </row>
        <row r="42">
          <cell r="A42">
            <v>43189</v>
          </cell>
          <cell r="B42">
            <v>0.49445542439773094</v>
          </cell>
          <cell r="M42">
            <v>43189</v>
          </cell>
          <cell r="N42">
            <v>0.41943683831381201</v>
          </cell>
        </row>
        <row r="43">
          <cell r="A43">
            <v>43373</v>
          </cell>
          <cell r="B43">
            <v>0.48246365443979211</v>
          </cell>
          <cell r="M43">
            <v>43373</v>
          </cell>
          <cell r="N43">
            <v>0.40707898635392142</v>
          </cell>
        </row>
        <row r="44">
          <cell r="A44">
            <v>43554</v>
          </cell>
          <cell r="B44">
            <v>0.47087535522038559</v>
          </cell>
          <cell r="M44">
            <v>43554</v>
          </cell>
          <cell r="N44">
            <v>0.39520683031053577</v>
          </cell>
        </row>
        <row r="45">
          <cell r="A45">
            <v>43738</v>
          </cell>
          <cell r="B45">
            <v>0.45930769952782902</v>
          </cell>
          <cell r="M45">
            <v>43738</v>
          </cell>
          <cell r="N45">
            <v>0.38342607273936508</v>
          </cell>
        </row>
        <row r="46">
          <cell r="A46">
            <v>43920</v>
          </cell>
          <cell r="B46">
            <v>0.44807042169922623</v>
          </cell>
          <cell r="M46">
            <v>43920</v>
          </cell>
          <cell r="N46">
            <v>0.37204892881417606</v>
          </cell>
        </row>
        <row r="47">
          <cell r="A47">
            <v>44104</v>
          </cell>
          <cell r="B47">
            <v>0.43691639297240431</v>
          </cell>
          <cell r="M47">
            <v>44104</v>
          </cell>
          <cell r="N47">
            <v>0.36082285751591658</v>
          </cell>
        </row>
        <row r="48">
          <cell r="A48">
            <v>44285</v>
          </cell>
          <cell r="B48">
            <v>0.42614093494534722</v>
          </cell>
          <cell r="M48">
            <v>44285</v>
          </cell>
          <cell r="N48">
            <v>0.35004094953851594</v>
          </cell>
        </row>
        <row r="49">
          <cell r="A49">
            <v>44469</v>
          </cell>
          <cell r="B49">
            <v>0.41538799366584822</v>
          </cell>
          <cell r="M49">
            <v>44469</v>
          </cell>
          <cell r="N49">
            <v>0.33934501666120331</v>
          </cell>
        </row>
        <row r="50">
          <cell r="A50">
            <v>44650</v>
          </cell>
          <cell r="B50">
            <v>0.40500160298311427</v>
          </cell>
          <cell r="M50">
            <v>44650</v>
          </cell>
          <cell r="N50">
            <v>0.32907369100643513</v>
          </cell>
        </row>
        <row r="51">
          <cell r="A51">
            <v>44834</v>
          </cell>
          <cell r="B51">
            <v>0.39463852590520215</v>
          </cell>
          <cell r="M51">
            <v>44834</v>
          </cell>
          <cell r="N51">
            <v>0.31888569805369971</v>
          </cell>
        </row>
        <row r="52">
          <cell r="A52">
            <v>45015</v>
          </cell>
          <cell r="B52">
            <v>0.3852960188020858</v>
          </cell>
          <cell r="M52">
            <v>45015</v>
          </cell>
          <cell r="N52">
            <v>0.3096994074584527</v>
          </cell>
        </row>
        <row r="53">
          <cell r="A53">
            <v>45199</v>
          </cell>
          <cell r="B53">
            <v>0.37599209685667845</v>
          </cell>
          <cell r="M53">
            <v>45199</v>
          </cell>
          <cell r="N53">
            <v>0.30060176476853001</v>
          </cell>
        </row>
        <row r="54">
          <cell r="A54">
            <v>45381</v>
          </cell>
          <cell r="B54">
            <v>0.36697478677107842</v>
          </cell>
          <cell r="M54">
            <v>45381</v>
          </cell>
          <cell r="N54">
            <v>0.29183276264888008</v>
          </cell>
        </row>
        <row r="55">
          <cell r="A55">
            <v>45565</v>
          </cell>
          <cell r="B55">
            <v>0.35804459976877517</v>
          </cell>
          <cell r="M55">
            <v>45565</v>
          </cell>
          <cell r="N55">
            <v>0.28319658954225185</v>
          </cell>
        </row>
        <row r="56">
          <cell r="A56">
            <v>45746</v>
          </cell>
          <cell r="B56">
            <v>0.34943662911712581</v>
          </cell>
          <cell r="M56">
            <v>45746</v>
          </cell>
          <cell r="N56">
            <v>0.27491742986142281</v>
          </cell>
        </row>
        <row r="57">
          <cell r="A57">
            <v>45930</v>
          </cell>
          <cell r="B57">
            <v>0.340865344862815</v>
          </cell>
          <cell r="M57">
            <v>45930</v>
          </cell>
          <cell r="N57">
            <v>0.26671917432614267</v>
          </cell>
        </row>
        <row r="58">
          <cell r="A58">
            <v>46111</v>
          </cell>
          <cell r="B58">
            <v>0.33260387002598679</v>
          </cell>
          <cell r="M58">
            <v>46111</v>
          </cell>
          <cell r="N58">
            <v>0.25886030993306275</v>
          </cell>
        </row>
        <row r="59">
          <cell r="A59">
            <v>46295</v>
          </cell>
          <cell r="B59">
            <v>0.32437815361125882</v>
          </cell>
          <cell r="M59">
            <v>46295</v>
          </cell>
          <cell r="N59">
            <v>0.25107872662465258</v>
          </cell>
        </row>
        <row r="60">
          <cell r="A60">
            <v>46476</v>
          </cell>
          <cell r="B60">
            <v>0.31645028031683226</v>
          </cell>
          <cell r="M60">
            <v>46476</v>
          </cell>
          <cell r="N60">
            <v>0.24361974512467419</v>
          </cell>
        </row>
        <row r="61">
          <cell r="A61">
            <v>46660</v>
          </cell>
          <cell r="B61">
            <v>0.30855725143334273</v>
          </cell>
          <cell r="M61">
            <v>46660</v>
          </cell>
          <cell r="N61">
            <v>0.2362345754873324</v>
          </cell>
        </row>
        <row r="62">
          <cell r="A62">
            <v>46842</v>
          </cell>
          <cell r="B62">
            <v>0.30090939918808829</v>
          </cell>
          <cell r="M62">
            <v>46842</v>
          </cell>
          <cell r="N62">
            <v>0.22911794456384638</v>
          </cell>
        </row>
        <row r="63">
          <cell r="A63">
            <v>47026</v>
          </cell>
          <cell r="B63">
            <v>0.29333746901211377</v>
          </cell>
          <cell r="M63">
            <v>47026</v>
          </cell>
          <cell r="N63">
            <v>0.22211086658577436</v>
          </cell>
        </row>
        <row r="64">
          <cell r="A64">
            <v>47207</v>
          </cell>
          <cell r="B64">
            <v>0.28604068531150689</v>
          </cell>
          <cell r="M64">
            <v>47207</v>
          </cell>
          <cell r="N64">
            <v>0.21539512174833264</v>
          </cell>
        </row>
        <row r="65">
          <cell r="A65">
            <v>47391</v>
          </cell>
          <cell r="B65">
            <v>0.27877695891632992</v>
          </cell>
          <cell r="M65">
            <v>47391</v>
          </cell>
          <cell r="N65">
            <v>0.20874667952658682</v>
          </cell>
        </row>
        <row r="66">
          <cell r="A66">
            <v>47572</v>
          </cell>
          <cell r="B66">
            <v>0.27177765207856097</v>
          </cell>
          <cell r="M66">
            <v>47572</v>
          </cell>
          <cell r="N66">
            <v>0.20237506276549697</v>
          </cell>
        </row>
        <row r="67">
          <cell r="A67">
            <v>47756</v>
          </cell>
          <cell r="B67">
            <v>0.26481053244263197</v>
          </cell>
          <cell r="M67">
            <v>47756</v>
          </cell>
          <cell r="N67">
            <v>0.19606770590159175</v>
          </cell>
        </row>
        <row r="68">
          <cell r="A68">
            <v>47937</v>
          </cell>
          <cell r="B68">
            <v>0.25809749162184792</v>
          </cell>
          <cell r="M68">
            <v>47937</v>
          </cell>
          <cell r="N68">
            <v>0.19002335875044288</v>
          </cell>
        </row>
        <row r="69">
          <cell r="A69">
            <v>48121</v>
          </cell>
          <cell r="B69">
            <v>0.25141578304174256</v>
          </cell>
          <cell r="M69">
            <v>48121</v>
          </cell>
          <cell r="N69">
            <v>0.18404035970532556</v>
          </cell>
        </row>
        <row r="70">
          <cell r="A70">
            <v>48303</v>
          </cell>
          <cell r="B70">
            <v>0.24494338865410931</v>
          </cell>
          <cell r="M70">
            <v>48303</v>
          </cell>
          <cell r="N70">
            <v>0.17827638861727949</v>
          </cell>
        </row>
        <row r="71">
          <cell r="A71">
            <v>48487</v>
          </cell>
          <cell r="B71">
            <v>0.23853701353661597</v>
          </cell>
          <cell r="M71">
            <v>48487</v>
          </cell>
          <cell r="N71">
            <v>0.17260261816732356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"/>
      <sheetName val="Supporting Calcs"/>
      <sheetName val="WGC Calc Q1 2013"/>
      <sheetName val="WGC Calc Q1 2012"/>
      <sheetName val="WGC Bridge"/>
      <sheetName val="Source Info---&gt;"/>
      <sheetName val="Expl Exp Q1 2012"/>
      <sheetName val="Cap Expl Q1 2012"/>
      <sheetName val="Cap Int Q1 2012"/>
      <sheetName val="Capex 2012"/>
      <sheetName val="Silver Sales 2012"/>
      <sheetName val="P&amp;L Q1 2012"/>
      <sheetName val="UG Mine Dev 2012"/>
      <sheetName val="Cap Stripping 2012"/>
      <sheetName val="Cap Stripping Puren 2012"/>
      <sheetName val="ARO Asset Amort Q1 2012"/>
      <sheetName val="Silver Sales 2013"/>
      <sheetName val="Expl Exp Q1 2013"/>
      <sheetName val="Cap Expl Q1 2013"/>
      <sheetName val="Cap Int Q1 2013"/>
      <sheetName val="UG Mine Dev Q1 2013"/>
      <sheetName val="Cap Stripping Q1 2013"/>
      <sheetName val="Capex 201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">
          <cell r="Q41">
            <v>452788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E7">
            <v>88083.34</v>
          </cell>
          <cell r="G7">
            <v>92133.34</v>
          </cell>
        </row>
        <row r="8">
          <cell r="G8">
            <v>91161.67</v>
          </cell>
        </row>
        <row r="9">
          <cell r="G9">
            <v>-28061.34</v>
          </cell>
        </row>
        <row r="10">
          <cell r="G10">
            <v>-8128.5</v>
          </cell>
        </row>
        <row r="11">
          <cell r="G11">
            <v>591.99</v>
          </cell>
        </row>
        <row r="12">
          <cell r="G12">
            <v>302.04000000000002</v>
          </cell>
        </row>
        <row r="13">
          <cell r="G13">
            <v>21535.72</v>
          </cell>
        </row>
        <row r="14">
          <cell r="G14">
            <v>93.2</v>
          </cell>
        </row>
        <row r="15">
          <cell r="G15">
            <v>925.25</v>
          </cell>
        </row>
        <row r="16">
          <cell r="G16">
            <v>1930.67</v>
          </cell>
        </row>
        <row r="17">
          <cell r="G17">
            <v>219.94</v>
          </cell>
        </row>
        <row r="18">
          <cell r="G18">
            <v>305.69</v>
          </cell>
        </row>
        <row r="19">
          <cell r="G19">
            <v>3037.36</v>
          </cell>
        </row>
        <row r="20">
          <cell r="G20">
            <v>1500</v>
          </cell>
        </row>
        <row r="21">
          <cell r="G21">
            <v>182.03</v>
          </cell>
        </row>
        <row r="22">
          <cell r="G22">
            <v>484.12</v>
          </cell>
        </row>
        <row r="23">
          <cell r="G23">
            <v>379.8</v>
          </cell>
        </row>
        <row r="24">
          <cell r="G24">
            <v>-6088.16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4424.96</v>
          </cell>
        </row>
        <row r="32">
          <cell r="G32">
            <v>15037.47</v>
          </cell>
        </row>
        <row r="33">
          <cell r="G33">
            <v>37470.79</v>
          </cell>
        </row>
        <row r="34">
          <cell r="G34">
            <v>229438</v>
          </cell>
        </row>
        <row r="36">
          <cell r="G36">
            <v>36445.800000000003</v>
          </cell>
        </row>
        <row r="37">
          <cell r="G37">
            <v>8949.81</v>
          </cell>
        </row>
        <row r="38">
          <cell r="G38">
            <v>0</v>
          </cell>
        </row>
        <row r="39">
          <cell r="G39">
            <v>-14679.23</v>
          </cell>
        </row>
        <row r="40">
          <cell r="G40">
            <v>115.29</v>
          </cell>
        </row>
        <row r="41">
          <cell r="G41">
            <v>63.48</v>
          </cell>
        </row>
        <row r="42">
          <cell r="G42">
            <v>3722.67</v>
          </cell>
        </row>
        <row r="43">
          <cell r="G43">
            <v>81.27</v>
          </cell>
        </row>
        <row r="44">
          <cell r="G44">
            <v>974.33</v>
          </cell>
        </row>
        <row r="45">
          <cell r="G45">
            <v>-5538.13</v>
          </cell>
        </row>
        <row r="46">
          <cell r="G46">
            <v>108.55</v>
          </cell>
        </row>
        <row r="47">
          <cell r="G47">
            <v>393.13</v>
          </cell>
        </row>
        <row r="48">
          <cell r="G48">
            <v>2706</v>
          </cell>
        </row>
        <row r="49">
          <cell r="G49">
            <v>800</v>
          </cell>
        </row>
        <row r="50">
          <cell r="G50">
            <v>0</v>
          </cell>
        </row>
        <row r="51">
          <cell r="G51">
            <v>1978.37</v>
          </cell>
        </row>
        <row r="52">
          <cell r="G52">
            <v>166.69</v>
          </cell>
        </row>
        <row r="53">
          <cell r="G53">
            <v>0</v>
          </cell>
        </row>
        <row r="54">
          <cell r="G54">
            <v>20685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82.49</v>
          </cell>
        </row>
        <row r="60">
          <cell r="G60">
            <v>1413.02</v>
          </cell>
        </row>
        <row r="61">
          <cell r="G61">
            <v>27754.16</v>
          </cell>
        </row>
        <row r="62">
          <cell r="G62">
            <v>86223</v>
          </cell>
        </row>
        <row r="64">
          <cell r="G64">
            <v>56395.02</v>
          </cell>
        </row>
        <row r="65">
          <cell r="G65">
            <v>6196.46</v>
          </cell>
        </row>
        <row r="66">
          <cell r="G66">
            <v>-11047.31</v>
          </cell>
        </row>
        <row r="67">
          <cell r="G67">
            <v>448.02</v>
          </cell>
        </row>
        <row r="68">
          <cell r="G68">
            <v>228.68</v>
          </cell>
        </row>
        <row r="69">
          <cell r="G69">
            <v>4711.75</v>
          </cell>
        </row>
        <row r="70">
          <cell r="G70">
            <v>72.25</v>
          </cell>
        </row>
        <row r="71">
          <cell r="G71">
            <v>1063.42</v>
          </cell>
        </row>
        <row r="72">
          <cell r="G72">
            <v>466.87</v>
          </cell>
        </row>
        <row r="73">
          <cell r="G73">
            <v>244.3</v>
          </cell>
        </row>
        <row r="74">
          <cell r="G74">
            <v>389.55</v>
          </cell>
        </row>
        <row r="75">
          <cell r="G75">
            <v>1035.17</v>
          </cell>
        </row>
        <row r="76">
          <cell r="G76">
            <v>125</v>
          </cell>
        </row>
        <row r="77">
          <cell r="G77">
            <v>4387.32</v>
          </cell>
        </row>
        <row r="78">
          <cell r="G78">
            <v>705.7</v>
          </cell>
        </row>
        <row r="79">
          <cell r="G79">
            <v>91.63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6044.68</v>
          </cell>
        </row>
        <row r="84">
          <cell r="G84">
            <v>636.1</v>
          </cell>
        </row>
        <row r="85">
          <cell r="G85">
            <v>725.91</v>
          </cell>
        </row>
        <row r="86">
          <cell r="G86">
            <v>12237.37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85158</v>
          </cell>
        </row>
        <row r="91">
          <cell r="G91">
            <v>23516.66</v>
          </cell>
        </row>
        <row r="92">
          <cell r="G92">
            <v>5500.41</v>
          </cell>
        </row>
        <row r="93">
          <cell r="G93">
            <v>750</v>
          </cell>
        </row>
        <row r="94">
          <cell r="G94">
            <v>-8618.2999999999993</v>
          </cell>
        </row>
        <row r="95">
          <cell r="G95">
            <v>382.28</v>
          </cell>
        </row>
        <row r="96">
          <cell r="G96">
            <v>192.64</v>
          </cell>
        </row>
        <row r="97">
          <cell r="G97">
            <v>1842.71</v>
          </cell>
        </row>
        <row r="98">
          <cell r="G98">
            <v>27.8</v>
          </cell>
        </row>
        <row r="99">
          <cell r="G99">
            <v>288.58999999999997</v>
          </cell>
        </row>
        <row r="100">
          <cell r="G100">
            <v>622.79999999999995</v>
          </cell>
        </row>
        <row r="101">
          <cell r="G101">
            <v>77.22</v>
          </cell>
        </row>
        <row r="102">
          <cell r="G102">
            <v>140.63</v>
          </cell>
        </row>
        <row r="103">
          <cell r="G103">
            <v>1829.66</v>
          </cell>
        </row>
        <row r="104">
          <cell r="G104">
            <v>1188.1400000000001</v>
          </cell>
        </row>
        <row r="105">
          <cell r="G105">
            <v>581.55999999999995</v>
          </cell>
        </row>
        <row r="106">
          <cell r="G106">
            <v>0</v>
          </cell>
        </row>
        <row r="107">
          <cell r="G107">
            <v>298.83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551.45000000000005</v>
          </cell>
        </row>
        <row r="112">
          <cell r="G112">
            <v>11192.71</v>
          </cell>
        </row>
        <row r="113">
          <cell r="G113">
            <v>40366</v>
          </cell>
        </row>
        <row r="115">
          <cell r="G115">
            <v>71633.320000000007</v>
          </cell>
        </row>
        <row r="116">
          <cell r="G116">
            <v>14792.64</v>
          </cell>
        </row>
        <row r="117">
          <cell r="G117">
            <v>0</v>
          </cell>
        </row>
        <row r="118">
          <cell r="G118">
            <v>-23896.21</v>
          </cell>
        </row>
        <row r="119">
          <cell r="G119">
            <v>432.44</v>
          </cell>
        </row>
        <row r="120">
          <cell r="G120">
            <v>217.98</v>
          </cell>
        </row>
        <row r="121">
          <cell r="G121">
            <v>4191.8500000000004</v>
          </cell>
        </row>
        <row r="122">
          <cell r="G122">
            <v>82.3</v>
          </cell>
        </row>
        <row r="123">
          <cell r="G123">
            <v>975.22</v>
          </cell>
        </row>
        <row r="124">
          <cell r="G124">
            <v>1661.96</v>
          </cell>
        </row>
        <row r="125">
          <cell r="G125">
            <v>208.9</v>
          </cell>
        </row>
        <row r="126">
          <cell r="G126">
            <v>362.53</v>
          </cell>
        </row>
        <row r="127">
          <cell r="G127">
            <v>5730.68</v>
          </cell>
        </row>
        <row r="128">
          <cell r="G128">
            <v>1727.5</v>
          </cell>
        </row>
        <row r="129">
          <cell r="G129">
            <v>372.87</v>
          </cell>
        </row>
        <row r="130">
          <cell r="G130">
            <v>131.97</v>
          </cell>
        </row>
        <row r="131">
          <cell r="G131">
            <v>15210</v>
          </cell>
        </row>
        <row r="132">
          <cell r="G132">
            <v>0</v>
          </cell>
        </row>
        <row r="133">
          <cell r="G133">
            <v>10865.2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408.58</v>
          </cell>
        </row>
        <row r="137">
          <cell r="G137">
            <v>1190.19</v>
          </cell>
        </row>
        <row r="138">
          <cell r="G138">
            <v>94427.9</v>
          </cell>
        </row>
        <row r="139">
          <cell r="G139">
            <v>200728</v>
          </cell>
        </row>
        <row r="141">
          <cell r="G141">
            <v>103041.68</v>
          </cell>
        </row>
        <row r="142">
          <cell r="G142">
            <v>60034.080000000002</v>
          </cell>
        </row>
        <row r="143">
          <cell r="G143">
            <v>750</v>
          </cell>
        </row>
        <row r="144">
          <cell r="G144">
            <v>-39539.25</v>
          </cell>
        </row>
        <row r="145">
          <cell r="G145">
            <v>2893.39</v>
          </cell>
        </row>
        <row r="146">
          <cell r="G146">
            <v>1409.41</v>
          </cell>
        </row>
        <row r="147">
          <cell r="G147">
            <v>6882.19</v>
          </cell>
        </row>
        <row r="148">
          <cell r="G148">
            <v>137.69999999999999</v>
          </cell>
        </row>
        <row r="149">
          <cell r="G149">
            <v>2154.25</v>
          </cell>
        </row>
        <row r="150">
          <cell r="G150">
            <v>3902.87</v>
          </cell>
        </row>
        <row r="151">
          <cell r="G151">
            <v>444.16</v>
          </cell>
        </row>
        <row r="152">
          <cell r="G152">
            <v>730.8</v>
          </cell>
        </row>
        <row r="153">
          <cell r="G153">
            <v>8200.7000000000007</v>
          </cell>
        </row>
        <row r="154">
          <cell r="G154">
            <v>2512.92</v>
          </cell>
        </row>
        <row r="155">
          <cell r="G155">
            <v>0</v>
          </cell>
        </row>
        <row r="156">
          <cell r="G156">
            <v>1075.6300000000001</v>
          </cell>
        </row>
        <row r="157">
          <cell r="G157">
            <v>21.65</v>
          </cell>
        </row>
        <row r="158">
          <cell r="G158">
            <v>17000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163.72</v>
          </cell>
        </row>
        <row r="165">
          <cell r="G165">
            <v>17230.849999999999</v>
          </cell>
        </row>
        <row r="166">
          <cell r="G166">
            <v>189047</v>
          </cell>
        </row>
        <row r="168">
          <cell r="G168">
            <v>87593</v>
          </cell>
        </row>
        <row r="169">
          <cell r="G169">
            <v>10554.74</v>
          </cell>
        </row>
        <row r="170">
          <cell r="G170">
            <v>900</v>
          </cell>
        </row>
        <row r="171">
          <cell r="G171">
            <v>-26527.82</v>
          </cell>
        </row>
        <row r="172">
          <cell r="G172">
            <v>1680.04</v>
          </cell>
        </row>
        <row r="173">
          <cell r="G173">
            <v>836.31</v>
          </cell>
        </row>
        <row r="174">
          <cell r="G174">
            <v>3548.89</v>
          </cell>
        </row>
        <row r="175">
          <cell r="G175">
            <v>117.2</v>
          </cell>
        </row>
        <row r="176">
          <cell r="G176">
            <v>1634.23</v>
          </cell>
        </row>
        <row r="177">
          <cell r="G177">
            <v>3394.6</v>
          </cell>
        </row>
        <row r="178">
          <cell r="G178">
            <v>383.06</v>
          </cell>
        </row>
        <row r="179">
          <cell r="G179">
            <v>604.66</v>
          </cell>
        </row>
        <row r="180">
          <cell r="G180">
            <v>6300.52</v>
          </cell>
        </row>
        <row r="181">
          <cell r="G181">
            <v>2372.6799999999998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350.47</v>
          </cell>
        </row>
        <row r="185">
          <cell r="G185">
            <v>255.54</v>
          </cell>
        </row>
        <row r="186">
          <cell r="G186">
            <v>65345.57</v>
          </cell>
        </row>
        <row r="187">
          <cell r="G187">
            <v>-22475</v>
          </cell>
        </row>
        <row r="188">
          <cell r="G188">
            <v>7500</v>
          </cell>
        </row>
        <row r="189">
          <cell r="G189">
            <v>265</v>
          </cell>
        </row>
        <row r="190">
          <cell r="G190">
            <v>6619.61</v>
          </cell>
        </row>
        <row r="191">
          <cell r="G191">
            <v>0</v>
          </cell>
        </row>
        <row r="192">
          <cell r="G192">
            <v>-24071.17</v>
          </cell>
        </row>
        <row r="193">
          <cell r="G193">
            <v>0</v>
          </cell>
        </row>
        <row r="194">
          <cell r="G194">
            <v>332.15</v>
          </cell>
        </row>
        <row r="195">
          <cell r="G195">
            <v>368.83</v>
          </cell>
        </row>
        <row r="196">
          <cell r="G196">
            <v>109334</v>
          </cell>
        </row>
        <row r="197">
          <cell r="G197">
            <v>0</v>
          </cell>
        </row>
        <row r="198">
          <cell r="G198">
            <v>-5600.7</v>
          </cell>
        </row>
        <row r="199">
          <cell r="G199">
            <v>238000</v>
          </cell>
        </row>
        <row r="200">
          <cell r="G200">
            <v>0</v>
          </cell>
        </row>
        <row r="201">
          <cell r="G201">
            <v>469616.41</v>
          </cell>
        </row>
        <row r="203">
          <cell r="G203">
            <v>20835.78</v>
          </cell>
        </row>
        <row r="204">
          <cell r="G204">
            <v>1894.17</v>
          </cell>
        </row>
        <row r="205">
          <cell r="G205">
            <v>688</v>
          </cell>
        </row>
        <row r="206">
          <cell r="G206">
            <v>-3921.4</v>
          </cell>
        </row>
        <row r="207">
          <cell r="G207">
            <v>1025.42</v>
          </cell>
        </row>
        <row r="208">
          <cell r="G208">
            <v>647.9</v>
          </cell>
        </row>
        <row r="209">
          <cell r="G209">
            <v>952.11</v>
          </cell>
        </row>
        <row r="210">
          <cell r="G210">
            <v>21.6</v>
          </cell>
        </row>
        <row r="211">
          <cell r="G211">
            <v>537.38</v>
          </cell>
        </row>
        <row r="212">
          <cell r="G212">
            <v>104.13</v>
          </cell>
        </row>
        <row r="213">
          <cell r="G213">
            <v>162.79</v>
          </cell>
        </row>
        <row r="214">
          <cell r="G214">
            <v>131.32</v>
          </cell>
        </row>
        <row r="215">
          <cell r="G215">
            <v>1474.68</v>
          </cell>
        </row>
        <row r="216">
          <cell r="G216">
            <v>738.34</v>
          </cell>
        </row>
        <row r="217">
          <cell r="G217">
            <v>9973.2999999999993</v>
          </cell>
        </row>
        <row r="218">
          <cell r="G218">
            <v>1726.92</v>
          </cell>
        </row>
        <row r="219">
          <cell r="G219">
            <v>3637.9</v>
          </cell>
        </row>
        <row r="220">
          <cell r="G220">
            <v>163.02000000000001</v>
          </cell>
        </row>
        <row r="221">
          <cell r="G221">
            <v>1334.31</v>
          </cell>
        </row>
        <row r="222">
          <cell r="G222">
            <v>5261.5</v>
          </cell>
        </row>
        <row r="223">
          <cell r="G223">
            <v>3251.57</v>
          </cell>
        </row>
        <row r="224">
          <cell r="G224">
            <v>842.4</v>
          </cell>
        </row>
        <row r="225">
          <cell r="G225">
            <v>0</v>
          </cell>
        </row>
        <row r="226">
          <cell r="G226">
            <v>28492.67</v>
          </cell>
        </row>
        <row r="227">
          <cell r="G227">
            <v>0</v>
          </cell>
        </row>
        <row r="228">
          <cell r="G228">
            <v>39222.47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45</v>
          </cell>
        </row>
        <row r="232">
          <cell r="G232">
            <v>119243</v>
          </cell>
        </row>
        <row r="234">
          <cell r="G234">
            <v>84628.72</v>
          </cell>
        </row>
        <row r="235">
          <cell r="G235">
            <v>35385.57</v>
          </cell>
        </row>
        <row r="236">
          <cell r="G236">
            <v>688</v>
          </cell>
        </row>
        <row r="237">
          <cell r="G237">
            <v>-12759.14</v>
          </cell>
        </row>
        <row r="238">
          <cell r="G238">
            <v>3733.2</v>
          </cell>
        </row>
        <row r="239">
          <cell r="G239">
            <v>1870.75</v>
          </cell>
        </row>
        <row r="240">
          <cell r="G240">
            <v>5231.08</v>
          </cell>
        </row>
        <row r="241">
          <cell r="G241">
            <v>106.55</v>
          </cell>
        </row>
        <row r="242">
          <cell r="G242">
            <v>1443.7</v>
          </cell>
        </row>
        <row r="243">
          <cell r="G243">
            <v>4532.2299999999996</v>
          </cell>
        </row>
        <row r="244">
          <cell r="G244">
            <v>479.51</v>
          </cell>
        </row>
        <row r="245">
          <cell r="G245">
            <v>616.98</v>
          </cell>
        </row>
        <row r="246">
          <cell r="G246">
            <v>2212</v>
          </cell>
        </row>
        <row r="247">
          <cell r="G247">
            <v>1310</v>
          </cell>
        </row>
        <row r="248">
          <cell r="G248">
            <v>42301.279999999999</v>
          </cell>
        </row>
        <row r="249">
          <cell r="G249">
            <v>3878.95</v>
          </cell>
        </row>
        <row r="250">
          <cell r="G250">
            <v>0</v>
          </cell>
        </row>
        <row r="251">
          <cell r="G251">
            <v>189843</v>
          </cell>
        </row>
        <row r="252">
          <cell r="G252">
            <v>64314.53</v>
          </cell>
        </row>
        <row r="253">
          <cell r="G253">
            <v>-87428.21</v>
          </cell>
        </row>
        <row r="254">
          <cell r="G254">
            <v>88.06</v>
          </cell>
        </row>
        <row r="255">
          <cell r="G255">
            <v>260148.06</v>
          </cell>
        </row>
        <row r="256">
          <cell r="G256">
            <v>4856.6099999999997</v>
          </cell>
        </row>
        <row r="257">
          <cell r="G257">
            <v>23878.04</v>
          </cell>
        </row>
        <row r="258">
          <cell r="G258">
            <v>2354.36</v>
          </cell>
        </row>
        <row r="259">
          <cell r="G259">
            <v>-12408.56</v>
          </cell>
        </row>
        <row r="260">
          <cell r="G260">
            <v>109.03</v>
          </cell>
        </row>
        <row r="261">
          <cell r="G261">
            <v>0</v>
          </cell>
        </row>
        <row r="262">
          <cell r="G262">
            <v>-226.95</v>
          </cell>
        </row>
        <row r="263">
          <cell r="G263">
            <v>13707.37</v>
          </cell>
        </row>
        <row r="264">
          <cell r="G264">
            <v>-1448.45</v>
          </cell>
        </row>
        <row r="265">
          <cell r="G265">
            <v>10608.92</v>
          </cell>
        </row>
        <row r="266">
          <cell r="G266">
            <v>0</v>
          </cell>
        </row>
        <row r="267">
          <cell r="G267">
            <v>644055</v>
          </cell>
        </row>
        <row r="269">
          <cell r="G269">
            <v>108116.66</v>
          </cell>
        </row>
        <row r="270">
          <cell r="G270">
            <v>80729.58</v>
          </cell>
        </row>
        <row r="271">
          <cell r="G271">
            <v>1012.83</v>
          </cell>
        </row>
        <row r="272">
          <cell r="G272">
            <v>-19232.34</v>
          </cell>
        </row>
        <row r="273">
          <cell r="G273">
            <v>815.42</v>
          </cell>
        </row>
        <row r="274">
          <cell r="G274">
            <v>417.4</v>
          </cell>
        </row>
        <row r="275">
          <cell r="G275">
            <v>20592.419999999998</v>
          </cell>
        </row>
        <row r="276">
          <cell r="G276">
            <v>131.69999999999999</v>
          </cell>
        </row>
        <row r="277">
          <cell r="G277">
            <v>2617.5</v>
          </cell>
        </row>
        <row r="278">
          <cell r="G278">
            <v>2716.98</v>
          </cell>
        </row>
        <row r="279">
          <cell r="G279">
            <v>330.05</v>
          </cell>
        </row>
        <row r="280">
          <cell r="G280">
            <v>587.79</v>
          </cell>
        </row>
        <row r="281">
          <cell r="G281">
            <v>3862.98</v>
          </cell>
        </row>
        <row r="282">
          <cell r="G282">
            <v>3223.76</v>
          </cell>
        </row>
        <row r="283">
          <cell r="G283">
            <v>20</v>
          </cell>
        </row>
        <row r="284">
          <cell r="G284">
            <v>729.75</v>
          </cell>
        </row>
        <row r="285">
          <cell r="G285">
            <v>1111.8499999999999</v>
          </cell>
        </row>
        <row r="286">
          <cell r="G286">
            <v>451</v>
          </cell>
        </row>
        <row r="287">
          <cell r="G287">
            <v>232396.16</v>
          </cell>
        </row>
        <row r="288">
          <cell r="G288">
            <v>95000</v>
          </cell>
        </row>
        <row r="289">
          <cell r="G289">
            <v>10130.780000000001</v>
          </cell>
        </row>
        <row r="290">
          <cell r="G290">
            <v>0</v>
          </cell>
        </row>
        <row r="291">
          <cell r="G291">
            <v>208.4</v>
          </cell>
        </row>
        <row r="292">
          <cell r="G292">
            <v>0</v>
          </cell>
        </row>
        <row r="293">
          <cell r="G293">
            <v>27529</v>
          </cell>
        </row>
        <row r="294">
          <cell r="G294">
            <v>1079.3499999999999</v>
          </cell>
        </row>
        <row r="295">
          <cell r="G295">
            <v>0</v>
          </cell>
        </row>
        <row r="296">
          <cell r="G296">
            <v>10998.45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2382.0300000000002</v>
          </cell>
        </row>
        <row r="303">
          <cell r="G303">
            <v>16942.830000000002</v>
          </cell>
        </row>
        <row r="304">
          <cell r="G304">
            <v>3685.75</v>
          </cell>
        </row>
        <row r="305">
          <cell r="G305">
            <v>8445</v>
          </cell>
        </row>
        <row r="306">
          <cell r="G306">
            <v>3732</v>
          </cell>
        </row>
        <row r="307">
          <cell r="G307">
            <v>0</v>
          </cell>
        </row>
        <row r="308">
          <cell r="G308">
            <v>0</v>
          </cell>
        </row>
        <row r="309">
          <cell r="G309">
            <v>2259</v>
          </cell>
        </row>
        <row r="310">
          <cell r="G310">
            <v>53.32</v>
          </cell>
        </row>
        <row r="311">
          <cell r="G311">
            <v>56881.74</v>
          </cell>
        </row>
        <row r="312">
          <cell r="G312">
            <v>0</v>
          </cell>
        </row>
        <row r="313">
          <cell r="G313">
            <v>30906.85</v>
          </cell>
        </row>
        <row r="314">
          <cell r="G314">
            <v>3869.97</v>
          </cell>
        </row>
        <row r="315">
          <cell r="G315">
            <v>0</v>
          </cell>
        </row>
        <row r="316">
          <cell r="G316">
            <v>0</v>
          </cell>
        </row>
        <row r="317">
          <cell r="G317">
            <v>1268.25</v>
          </cell>
        </row>
        <row r="318">
          <cell r="G318">
            <v>9087.69</v>
          </cell>
        </row>
        <row r="319">
          <cell r="G319">
            <v>6026.02</v>
          </cell>
        </row>
        <row r="320">
          <cell r="G320">
            <v>20286.009999999998</v>
          </cell>
        </row>
        <row r="321">
          <cell r="G321">
            <v>-9138.07</v>
          </cell>
        </row>
        <row r="322">
          <cell r="G322">
            <v>5706.63</v>
          </cell>
        </row>
        <row r="323">
          <cell r="G323">
            <v>747972</v>
          </cell>
        </row>
        <row r="325">
          <cell r="G325">
            <v>128391.66</v>
          </cell>
        </row>
        <row r="326">
          <cell r="G326">
            <v>228172.49</v>
          </cell>
        </row>
        <row r="327">
          <cell r="G327">
            <v>8101.54</v>
          </cell>
        </row>
        <row r="328">
          <cell r="G328">
            <v>-2933.29</v>
          </cell>
        </row>
        <row r="329">
          <cell r="G329">
            <v>9637.2999999999993</v>
          </cell>
        </row>
        <row r="330">
          <cell r="G330">
            <v>283.91000000000003</v>
          </cell>
        </row>
        <row r="331">
          <cell r="G331">
            <v>102239.18</v>
          </cell>
        </row>
        <row r="332">
          <cell r="G332">
            <v>173.86</v>
          </cell>
        </row>
        <row r="333">
          <cell r="G333">
            <v>11557.36</v>
          </cell>
        </row>
        <row r="334">
          <cell r="G334">
            <v>4993.33</v>
          </cell>
        </row>
        <row r="335">
          <cell r="G335">
            <v>139.99</v>
          </cell>
        </row>
        <row r="336">
          <cell r="G336">
            <v>3364.07</v>
          </cell>
        </row>
        <row r="337">
          <cell r="G337">
            <v>1012.98</v>
          </cell>
        </row>
        <row r="338">
          <cell r="G338">
            <v>5747.92</v>
          </cell>
        </row>
        <row r="339">
          <cell r="G339">
            <v>921708.03</v>
          </cell>
        </row>
        <row r="340">
          <cell r="G340">
            <v>2149185.84</v>
          </cell>
        </row>
        <row r="341">
          <cell r="G341">
            <v>232225</v>
          </cell>
        </row>
        <row r="342">
          <cell r="G342">
            <v>159.84</v>
          </cell>
        </row>
        <row r="343">
          <cell r="G343">
            <v>495.48</v>
          </cell>
        </row>
        <row r="344">
          <cell r="G344">
            <v>42.76</v>
          </cell>
        </row>
        <row r="345">
          <cell r="G345">
            <v>191500.98</v>
          </cell>
        </row>
        <row r="346">
          <cell r="G346">
            <v>0</v>
          </cell>
        </row>
        <row r="347">
          <cell r="G347">
            <v>9311.15</v>
          </cell>
        </row>
        <row r="348">
          <cell r="G348">
            <v>74911.88</v>
          </cell>
        </row>
        <row r="349">
          <cell r="G349">
            <v>-436414.71</v>
          </cell>
        </row>
        <row r="350">
          <cell r="G350">
            <v>483681.77</v>
          </cell>
        </row>
        <row r="351">
          <cell r="G351">
            <v>395</v>
          </cell>
        </row>
        <row r="352">
          <cell r="G352">
            <v>17612.7</v>
          </cell>
        </row>
        <row r="353">
          <cell r="G353">
            <v>0</v>
          </cell>
        </row>
        <row r="354">
          <cell r="G354">
            <v>1000.05</v>
          </cell>
        </row>
        <row r="355">
          <cell r="G355">
            <v>0</v>
          </cell>
        </row>
        <row r="356">
          <cell r="G356">
            <v>0</v>
          </cell>
        </row>
        <row r="357">
          <cell r="G357">
            <v>50000</v>
          </cell>
        </row>
        <row r="358">
          <cell r="G358">
            <v>0</v>
          </cell>
        </row>
        <row r="359">
          <cell r="G359">
            <v>4623.1000000000004</v>
          </cell>
        </row>
        <row r="360">
          <cell r="G360">
            <v>0</v>
          </cell>
        </row>
        <row r="361">
          <cell r="G361">
            <v>109198.3</v>
          </cell>
        </row>
        <row r="362">
          <cell r="G362">
            <v>17159.2</v>
          </cell>
        </row>
        <row r="363">
          <cell r="G363">
            <v>4327679</v>
          </cell>
        </row>
        <row r="365">
          <cell r="G365">
            <v>-96741.8</v>
          </cell>
        </row>
        <row r="366">
          <cell r="G366">
            <v>350</v>
          </cell>
        </row>
        <row r="367">
          <cell r="G367">
            <v>6916.37</v>
          </cell>
        </row>
        <row r="368">
          <cell r="G368">
            <v>167604.19</v>
          </cell>
        </row>
        <row r="369">
          <cell r="G369">
            <v>3424</v>
          </cell>
        </row>
        <row r="370">
          <cell r="G370">
            <v>3877</v>
          </cell>
        </row>
        <row r="371">
          <cell r="G371">
            <v>0</v>
          </cell>
        </row>
        <row r="372">
          <cell r="G372">
            <v>5085.63</v>
          </cell>
        </row>
        <row r="373">
          <cell r="G373">
            <v>15950</v>
          </cell>
        </row>
        <row r="374">
          <cell r="G374">
            <v>-3297518.25</v>
          </cell>
        </row>
        <row r="375">
          <cell r="G375">
            <v>-569013.32999999996</v>
          </cell>
        </row>
        <row r="376">
          <cell r="G376">
            <v>-3760066</v>
          </cell>
        </row>
        <row r="378">
          <cell r="G378">
            <v>75105.53</v>
          </cell>
        </row>
        <row r="379">
          <cell r="G379">
            <v>40606.74</v>
          </cell>
        </row>
        <row r="380">
          <cell r="G380">
            <v>155110.16</v>
          </cell>
        </row>
        <row r="381">
          <cell r="G381">
            <v>81700.28</v>
          </cell>
        </row>
        <row r="382">
          <cell r="G382">
            <v>3105.48</v>
          </cell>
        </row>
        <row r="383">
          <cell r="G383">
            <v>355628</v>
          </cell>
        </row>
        <row r="385">
          <cell r="G385">
            <v>105322.07</v>
          </cell>
        </row>
        <row r="386">
          <cell r="G386">
            <v>24208.44</v>
          </cell>
        </row>
        <row r="387">
          <cell r="G387">
            <v>11946.72</v>
          </cell>
        </row>
        <row r="388">
          <cell r="G388">
            <v>-6045.04</v>
          </cell>
        </row>
        <row r="389">
          <cell r="G389">
            <v>4354.0200000000004</v>
          </cell>
        </row>
        <row r="390">
          <cell r="G390">
            <v>0</v>
          </cell>
        </row>
        <row r="391">
          <cell r="G391">
            <v>2534.4899999999998</v>
          </cell>
        </row>
        <row r="392">
          <cell r="G392">
            <v>13292.81</v>
          </cell>
        </row>
        <row r="393">
          <cell r="G393">
            <v>31.2</v>
          </cell>
        </row>
        <row r="394">
          <cell r="G394">
            <v>319.89</v>
          </cell>
        </row>
        <row r="395">
          <cell r="G395">
            <v>4248.8900000000003</v>
          </cell>
        </row>
        <row r="396">
          <cell r="G396">
            <v>50.52</v>
          </cell>
        </row>
        <row r="397">
          <cell r="G397">
            <v>80.989999999999995</v>
          </cell>
        </row>
        <row r="398">
          <cell r="G398">
            <v>2106</v>
          </cell>
        </row>
        <row r="399">
          <cell r="G399">
            <v>125</v>
          </cell>
        </row>
        <row r="400">
          <cell r="G400">
            <v>0</v>
          </cell>
        </row>
        <row r="401">
          <cell r="G401">
            <v>1084.8399999999999</v>
          </cell>
        </row>
        <row r="402">
          <cell r="G402">
            <v>0</v>
          </cell>
        </row>
        <row r="403">
          <cell r="G403">
            <v>19.97</v>
          </cell>
        </row>
        <row r="404">
          <cell r="G404">
            <v>396.59</v>
          </cell>
        </row>
        <row r="405">
          <cell r="G405">
            <v>4178.8599999999997</v>
          </cell>
        </row>
        <row r="406">
          <cell r="G406">
            <v>452.57</v>
          </cell>
        </row>
        <row r="407">
          <cell r="G407">
            <v>4252.74</v>
          </cell>
        </row>
        <row r="408">
          <cell r="G408">
            <v>24032.69</v>
          </cell>
        </row>
        <row r="409">
          <cell r="G409">
            <v>28070.13</v>
          </cell>
        </row>
        <row r="410">
          <cell r="G410">
            <v>0</v>
          </cell>
        </row>
        <row r="411">
          <cell r="G411">
            <v>3924.87</v>
          </cell>
        </row>
        <row r="412">
          <cell r="G412">
            <v>0</v>
          </cell>
        </row>
        <row r="413">
          <cell r="G413">
            <v>73.62</v>
          </cell>
        </row>
        <row r="414">
          <cell r="G414">
            <v>19468.48</v>
          </cell>
        </row>
        <row r="415">
          <cell r="G415">
            <v>17882.62</v>
          </cell>
        </row>
        <row r="416">
          <cell r="G416">
            <v>1274.31</v>
          </cell>
        </row>
        <row r="417">
          <cell r="G417">
            <v>0</v>
          </cell>
        </row>
        <row r="418">
          <cell r="G418">
            <v>244.63</v>
          </cell>
        </row>
        <row r="419">
          <cell r="G419">
            <v>25156.93</v>
          </cell>
        </row>
        <row r="420">
          <cell r="G420">
            <v>31.15</v>
          </cell>
        </row>
        <row r="421">
          <cell r="G421">
            <v>0</v>
          </cell>
        </row>
        <row r="422">
          <cell r="G422">
            <v>-68703.91</v>
          </cell>
        </row>
        <row r="423">
          <cell r="G423">
            <v>224417</v>
          </cell>
        </row>
        <row r="425">
          <cell r="G425">
            <v>145227.44</v>
          </cell>
        </row>
        <row r="426">
          <cell r="G426">
            <v>46768.75</v>
          </cell>
        </row>
        <row r="427">
          <cell r="G427">
            <v>675.83</v>
          </cell>
        </row>
        <row r="428">
          <cell r="G428">
            <v>-46337.98</v>
          </cell>
        </row>
        <row r="429">
          <cell r="G429">
            <v>1823.96</v>
          </cell>
        </row>
        <row r="430">
          <cell r="G430">
            <v>930.63</v>
          </cell>
        </row>
        <row r="431">
          <cell r="G431">
            <v>10246.6</v>
          </cell>
        </row>
        <row r="432">
          <cell r="G432">
            <v>199.9</v>
          </cell>
        </row>
        <row r="433">
          <cell r="G433">
            <v>3758.24</v>
          </cell>
        </row>
        <row r="434">
          <cell r="G434">
            <v>5664.55</v>
          </cell>
        </row>
        <row r="435">
          <cell r="G435">
            <v>645.25</v>
          </cell>
        </row>
        <row r="436">
          <cell r="G436">
            <v>996.52</v>
          </cell>
        </row>
        <row r="437">
          <cell r="G437">
            <v>8311.7800000000007</v>
          </cell>
        </row>
        <row r="438">
          <cell r="G438">
            <v>3409.18</v>
          </cell>
        </row>
        <row r="439">
          <cell r="G439">
            <v>-75694.8</v>
          </cell>
        </row>
        <row r="440">
          <cell r="G440">
            <v>8.6999999999999993</v>
          </cell>
        </row>
        <row r="441">
          <cell r="G441">
            <v>5254.09</v>
          </cell>
        </row>
        <row r="442">
          <cell r="G442">
            <v>1732.8</v>
          </cell>
        </row>
        <row r="443">
          <cell r="G443">
            <v>25336.06</v>
          </cell>
        </row>
        <row r="444">
          <cell r="G444">
            <v>29540.48</v>
          </cell>
        </row>
        <row r="445">
          <cell r="G445">
            <v>8927.1</v>
          </cell>
        </row>
        <row r="446">
          <cell r="G446">
            <v>49850.09</v>
          </cell>
        </row>
        <row r="447">
          <cell r="G447">
            <v>43542.74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1825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1079.33</v>
          </cell>
        </row>
        <row r="454">
          <cell r="G454">
            <v>904.62</v>
          </cell>
        </row>
        <row r="455">
          <cell r="G455">
            <v>2802</v>
          </cell>
        </row>
        <row r="456">
          <cell r="G456">
            <v>6572.31</v>
          </cell>
        </row>
        <row r="457">
          <cell r="G457">
            <v>-9371.56</v>
          </cell>
        </row>
        <row r="458">
          <cell r="G458">
            <v>29141.42</v>
          </cell>
        </row>
        <row r="459">
          <cell r="G459">
            <v>0</v>
          </cell>
        </row>
        <row r="460">
          <cell r="G460">
            <v>99474.85</v>
          </cell>
        </row>
        <row r="461">
          <cell r="G461">
            <v>403246</v>
          </cell>
        </row>
        <row r="463">
          <cell r="G463">
            <v>28041.66</v>
          </cell>
        </row>
        <row r="464">
          <cell r="G464">
            <v>6516.66</v>
          </cell>
        </row>
        <row r="465">
          <cell r="G465">
            <v>-7680.78</v>
          </cell>
        </row>
        <row r="466">
          <cell r="G466">
            <v>511.73</v>
          </cell>
        </row>
        <row r="467">
          <cell r="G467">
            <v>262.88</v>
          </cell>
        </row>
        <row r="468">
          <cell r="G468">
            <v>1278.79</v>
          </cell>
        </row>
        <row r="469">
          <cell r="G469">
            <v>37</v>
          </cell>
        </row>
        <row r="470">
          <cell r="G470">
            <v>537.41999999999996</v>
          </cell>
        </row>
        <row r="471">
          <cell r="G471">
            <v>1316.02</v>
          </cell>
        </row>
        <row r="472">
          <cell r="G472">
            <v>133.58000000000001</v>
          </cell>
        </row>
        <row r="473">
          <cell r="G473">
            <v>197.4</v>
          </cell>
        </row>
        <row r="474">
          <cell r="G474">
            <v>1876.64</v>
          </cell>
        </row>
        <row r="475">
          <cell r="G475">
            <v>245.84</v>
          </cell>
        </row>
        <row r="476">
          <cell r="G476">
            <v>0</v>
          </cell>
        </row>
        <row r="477">
          <cell r="G477">
            <v>714.49</v>
          </cell>
        </row>
        <row r="478">
          <cell r="G478">
            <v>318.57</v>
          </cell>
        </row>
        <row r="479">
          <cell r="G479">
            <v>5745.3</v>
          </cell>
        </row>
        <row r="480">
          <cell r="G480">
            <v>0</v>
          </cell>
        </row>
        <row r="481">
          <cell r="G481">
            <v>50</v>
          </cell>
        </row>
        <row r="482">
          <cell r="G482">
            <v>1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1178.28</v>
          </cell>
        </row>
        <row r="486">
          <cell r="G486">
            <v>165.96</v>
          </cell>
        </row>
        <row r="487">
          <cell r="G487">
            <v>12982.36</v>
          </cell>
        </row>
        <row r="488">
          <cell r="G488">
            <v>54431</v>
          </cell>
        </row>
        <row r="490">
          <cell r="G490">
            <v>140123.14000000001</v>
          </cell>
        </row>
        <row r="491">
          <cell r="G491">
            <v>40569.269999999997</v>
          </cell>
        </row>
        <row r="492">
          <cell r="G492">
            <v>1101</v>
          </cell>
        </row>
        <row r="493">
          <cell r="G493">
            <v>-46537.98</v>
          </cell>
        </row>
        <row r="494">
          <cell r="G494">
            <v>437.5</v>
          </cell>
        </row>
        <row r="495">
          <cell r="G495">
            <v>194.31</v>
          </cell>
        </row>
        <row r="496">
          <cell r="G496">
            <v>10883.55</v>
          </cell>
        </row>
        <row r="497">
          <cell r="G497">
            <v>175.65</v>
          </cell>
        </row>
        <row r="498">
          <cell r="G498">
            <v>2191.7800000000002</v>
          </cell>
        </row>
        <row r="499">
          <cell r="G499">
            <v>4231.8900000000003</v>
          </cell>
        </row>
        <row r="500">
          <cell r="G500">
            <v>529.47</v>
          </cell>
        </row>
        <row r="501">
          <cell r="G501">
            <v>942.55</v>
          </cell>
        </row>
        <row r="502">
          <cell r="G502">
            <v>8575.7800000000007</v>
          </cell>
        </row>
        <row r="503">
          <cell r="G503">
            <v>3645.84</v>
          </cell>
        </row>
        <row r="504">
          <cell r="G504">
            <v>37466.74</v>
          </cell>
        </row>
        <row r="505">
          <cell r="G505">
            <v>0</v>
          </cell>
        </row>
        <row r="506">
          <cell r="G506">
            <v>6285.57</v>
          </cell>
        </row>
        <row r="507">
          <cell r="G507">
            <v>165.86</v>
          </cell>
        </row>
        <row r="508">
          <cell r="G508">
            <v>468771.98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>
            <v>3403.73</v>
          </cell>
        </row>
        <row r="512">
          <cell r="G512">
            <v>748.3</v>
          </cell>
        </row>
        <row r="513">
          <cell r="G513">
            <v>-488.42</v>
          </cell>
        </row>
        <row r="514">
          <cell r="G514">
            <v>135.19999999999999</v>
          </cell>
        </row>
        <row r="515">
          <cell r="G515">
            <v>745</v>
          </cell>
        </row>
        <row r="516">
          <cell r="G516">
            <v>0</v>
          </cell>
        </row>
        <row r="517">
          <cell r="G517">
            <v>6811.54</v>
          </cell>
        </row>
        <row r="518">
          <cell r="G518">
            <v>5639.01</v>
          </cell>
        </row>
        <row r="519">
          <cell r="G519">
            <v>74505.259999999995</v>
          </cell>
        </row>
        <row r="520">
          <cell r="G520">
            <v>771254</v>
          </cell>
        </row>
        <row r="522">
          <cell r="G522">
            <v>115422.85</v>
          </cell>
        </row>
        <row r="523">
          <cell r="G523">
            <v>62368.91</v>
          </cell>
        </row>
        <row r="524">
          <cell r="G524">
            <v>3144.28</v>
          </cell>
        </row>
        <row r="525">
          <cell r="G525">
            <v>-27402.400000000001</v>
          </cell>
        </row>
        <row r="526">
          <cell r="G526">
            <v>868.41</v>
          </cell>
        </row>
        <row r="527">
          <cell r="G527">
            <v>376</v>
          </cell>
        </row>
        <row r="528">
          <cell r="G528">
            <v>6452.83</v>
          </cell>
        </row>
        <row r="529">
          <cell r="G529">
            <v>250.2</v>
          </cell>
        </row>
        <row r="530">
          <cell r="G530">
            <v>1999.63</v>
          </cell>
        </row>
        <row r="531">
          <cell r="G531">
            <v>5615.29</v>
          </cell>
        </row>
        <row r="532">
          <cell r="G532">
            <v>272.04000000000002</v>
          </cell>
        </row>
        <row r="533">
          <cell r="G533">
            <v>1165.3399999999999</v>
          </cell>
        </row>
        <row r="534">
          <cell r="G534">
            <v>6203.57</v>
          </cell>
        </row>
        <row r="535">
          <cell r="G535">
            <v>1146.26</v>
          </cell>
        </row>
        <row r="536">
          <cell r="G536">
            <v>19.440000000000001</v>
          </cell>
        </row>
        <row r="537">
          <cell r="G537">
            <v>4219.3100000000004</v>
          </cell>
        </row>
        <row r="538">
          <cell r="G538">
            <v>300.11</v>
          </cell>
        </row>
        <row r="539">
          <cell r="G539">
            <v>78692.88</v>
          </cell>
        </row>
        <row r="540">
          <cell r="G540">
            <v>26803.759999999998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6256.94</v>
          </cell>
        </row>
        <row r="546">
          <cell r="G546">
            <v>2108.2600000000002</v>
          </cell>
        </row>
        <row r="547">
          <cell r="G547">
            <v>58643.75</v>
          </cell>
        </row>
        <row r="548">
          <cell r="G548">
            <v>354928</v>
          </cell>
        </row>
        <row r="550">
          <cell r="G550">
            <v>28050</v>
          </cell>
        </row>
        <row r="551">
          <cell r="G551">
            <v>1949.8</v>
          </cell>
        </row>
        <row r="552">
          <cell r="G552">
            <v>1438</v>
          </cell>
        </row>
        <row r="553">
          <cell r="G553">
            <v>-6678.55</v>
          </cell>
        </row>
        <row r="554">
          <cell r="G554">
            <v>218.98</v>
          </cell>
        </row>
        <row r="555">
          <cell r="G555">
            <v>113.82</v>
          </cell>
        </row>
        <row r="556">
          <cell r="G556">
            <v>553.79</v>
          </cell>
        </row>
        <row r="557">
          <cell r="G557">
            <v>32.700000000000003</v>
          </cell>
        </row>
        <row r="558">
          <cell r="G558">
            <v>352.51</v>
          </cell>
        </row>
        <row r="559">
          <cell r="G559">
            <v>588.83000000000004</v>
          </cell>
        </row>
        <row r="560">
          <cell r="G560">
            <v>71.489999999999995</v>
          </cell>
        </row>
        <row r="561">
          <cell r="G561">
            <v>110.11</v>
          </cell>
        </row>
        <row r="562">
          <cell r="G562">
            <v>2244</v>
          </cell>
        </row>
        <row r="563">
          <cell r="G563">
            <v>216</v>
          </cell>
        </row>
        <row r="564">
          <cell r="G564">
            <v>264.39999999999998</v>
          </cell>
        </row>
        <row r="565">
          <cell r="G565">
            <v>0</v>
          </cell>
        </row>
        <row r="566">
          <cell r="G566">
            <v>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747.05</v>
          </cell>
        </row>
        <row r="571">
          <cell r="G571">
            <v>665.79</v>
          </cell>
        </row>
        <row r="572">
          <cell r="G572">
            <v>-1094.83</v>
          </cell>
        </row>
        <row r="573">
          <cell r="G573">
            <v>29844</v>
          </cell>
        </row>
        <row r="575">
          <cell r="G575">
            <v>60200.02</v>
          </cell>
        </row>
        <row r="576">
          <cell r="G576">
            <v>4826.7299999999996</v>
          </cell>
        </row>
        <row r="577">
          <cell r="G577">
            <v>-17124.68</v>
          </cell>
        </row>
        <row r="578">
          <cell r="G578">
            <v>1187.1600000000001</v>
          </cell>
        </row>
        <row r="579">
          <cell r="G579">
            <v>570.04999999999995</v>
          </cell>
        </row>
        <row r="580">
          <cell r="G580">
            <v>1220.48</v>
          </cell>
        </row>
        <row r="581">
          <cell r="G581">
            <v>68.75</v>
          </cell>
        </row>
        <row r="582">
          <cell r="G582">
            <v>1007.89</v>
          </cell>
        </row>
        <row r="583">
          <cell r="G583">
            <v>2426.4</v>
          </cell>
        </row>
        <row r="584">
          <cell r="G584">
            <v>263.91000000000003</v>
          </cell>
        </row>
        <row r="585">
          <cell r="G585">
            <v>397.95</v>
          </cell>
        </row>
        <row r="586">
          <cell r="G586">
            <v>4895.3599999999997</v>
          </cell>
        </row>
        <row r="587">
          <cell r="G587">
            <v>2008.18</v>
          </cell>
        </row>
        <row r="588">
          <cell r="G588">
            <v>28693.72</v>
          </cell>
        </row>
        <row r="589">
          <cell r="G589">
            <v>0</v>
          </cell>
        </row>
        <row r="590">
          <cell r="G590">
            <v>0</v>
          </cell>
        </row>
        <row r="591">
          <cell r="G591">
            <v>19948.900000000001</v>
          </cell>
        </row>
        <row r="592">
          <cell r="G592">
            <v>1512.42</v>
          </cell>
        </row>
        <row r="593">
          <cell r="G593">
            <v>-1</v>
          </cell>
        </row>
        <row r="594">
          <cell r="G594">
            <v>12408.56</v>
          </cell>
        </row>
        <row r="595">
          <cell r="G595">
            <v>665</v>
          </cell>
        </row>
        <row r="596">
          <cell r="G596">
            <v>15653.25</v>
          </cell>
        </row>
        <row r="597">
          <cell r="G597">
            <v>0</v>
          </cell>
        </row>
        <row r="598">
          <cell r="G598">
            <v>0</v>
          </cell>
        </row>
        <row r="599">
          <cell r="G599">
            <v>-6319.53</v>
          </cell>
        </row>
        <row r="600">
          <cell r="G600">
            <v>2194.9899999999998</v>
          </cell>
        </row>
        <row r="601">
          <cell r="G601">
            <v>3788.55</v>
          </cell>
        </row>
        <row r="602">
          <cell r="G602">
            <v>140493</v>
          </cell>
        </row>
        <row r="604">
          <cell r="G604">
            <v>55275</v>
          </cell>
        </row>
        <row r="605">
          <cell r="G605">
            <v>1978.31</v>
          </cell>
        </row>
        <row r="606">
          <cell r="G606">
            <v>1500</v>
          </cell>
        </row>
        <row r="607">
          <cell r="G607">
            <v>-17068.02</v>
          </cell>
        </row>
        <row r="608">
          <cell r="G608">
            <v>1395.92</v>
          </cell>
        </row>
        <row r="609">
          <cell r="G609">
            <v>622.97</v>
          </cell>
        </row>
        <row r="610">
          <cell r="G610">
            <v>1104.81</v>
          </cell>
        </row>
        <row r="611">
          <cell r="G611">
            <v>62.95</v>
          </cell>
        </row>
        <row r="612">
          <cell r="G612">
            <v>1014.79</v>
          </cell>
        </row>
        <row r="613">
          <cell r="G613">
            <v>2335.5700000000002</v>
          </cell>
        </row>
        <row r="614">
          <cell r="G614">
            <v>249.98</v>
          </cell>
        </row>
        <row r="615">
          <cell r="G615">
            <v>365.47</v>
          </cell>
        </row>
        <row r="616">
          <cell r="G616">
            <v>3764.68</v>
          </cell>
        </row>
        <row r="617">
          <cell r="G617">
            <v>1000</v>
          </cell>
        </row>
        <row r="618">
          <cell r="G618">
            <v>135042.01999999999</v>
          </cell>
        </row>
        <row r="619">
          <cell r="G619">
            <v>0</v>
          </cell>
        </row>
        <row r="620">
          <cell r="G620">
            <v>365.75</v>
          </cell>
        </row>
        <row r="621">
          <cell r="G621">
            <v>0</v>
          </cell>
        </row>
        <row r="622">
          <cell r="G622">
            <v>35.94</v>
          </cell>
        </row>
        <row r="623">
          <cell r="G623">
            <v>0</v>
          </cell>
        </row>
        <row r="624">
          <cell r="G624">
            <v>1071.98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2311.4</v>
          </cell>
        </row>
        <row r="628">
          <cell r="G628">
            <v>0</v>
          </cell>
        </row>
        <row r="629">
          <cell r="G629">
            <v>548.09</v>
          </cell>
        </row>
        <row r="630">
          <cell r="G630">
            <v>3867.74</v>
          </cell>
        </row>
        <row r="631">
          <cell r="G631">
            <v>1236.08</v>
          </cell>
        </row>
        <row r="632">
          <cell r="G632">
            <v>-4875.67</v>
          </cell>
        </row>
        <row r="633">
          <cell r="G633">
            <v>193206</v>
          </cell>
        </row>
        <row r="635">
          <cell r="G635">
            <v>116900</v>
          </cell>
        </row>
        <row r="636">
          <cell r="G636">
            <v>72225.48</v>
          </cell>
        </row>
        <row r="637">
          <cell r="G637">
            <v>8566.58</v>
          </cell>
        </row>
        <row r="638">
          <cell r="G638">
            <v>-38777.79</v>
          </cell>
        </row>
        <row r="639">
          <cell r="G639">
            <v>814</v>
          </cell>
        </row>
        <row r="640">
          <cell r="G640">
            <v>410.32</v>
          </cell>
        </row>
        <row r="641">
          <cell r="G641">
            <v>16694.16</v>
          </cell>
        </row>
        <row r="642">
          <cell r="G642">
            <v>148</v>
          </cell>
        </row>
        <row r="643">
          <cell r="G643">
            <v>1512.96</v>
          </cell>
        </row>
        <row r="644">
          <cell r="G644">
            <v>3034.12</v>
          </cell>
        </row>
        <row r="645">
          <cell r="G645">
            <v>354.22</v>
          </cell>
        </row>
        <row r="646">
          <cell r="G646">
            <v>542.85</v>
          </cell>
        </row>
        <row r="647">
          <cell r="G647">
            <v>4932</v>
          </cell>
        </row>
        <row r="648">
          <cell r="G648">
            <v>3603.76</v>
          </cell>
        </row>
        <row r="649">
          <cell r="G649">
            <v>371.72</v>
          </cell>
        </row>
        <row r="650">
          <cell r="G650">
            <v>1716.03</v>
          </cell>
        </row>
        <row r="651">
          <cell r="G651">
            <v>323.95999999999998</v>
          </cell>
        </row>
        <row r="652">
          <cell r="G652">
            <v>336335.28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35454.22</v>
          </cell>
        </row>
        <row r="657">
          <cell r="G657">
            <v>1921.52</v>
          </cell>
        </row>
        <row r="658">
          <cell r="G658">
            <v>0</v>
          </cell>
        </row>
        <row r="659">
          <cell r="G659">
            <v>3256.83</v>
          </cell>
        </row>
        <row r="660">
          <cell r="G660">
            <v>491.99</v>
          </cell>
        </row>
        <row r="661">
          <cell r="G661">
            <v>27043.42</v>
          </cell>
        </row>
        <row r="662">
          <cell r="G662">
            <v>0</v>
          </cell>
        </row>
        <row r="663">
          <cell r="G663">
            <v>597876</v>
          </cell>
        </row>
        <row r="665">
          <cell r="G665">
            <v>9562.5</v>
          </cell>
        </row>
        <row r="666">
          <cell r="G666">
            <v>20146.88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193.85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583</v>
          </cell>
        </row>
        <row r="674">
          <cell r="G674">
            <v>46.64</v>
          </cell>
        </row>
        <row r="675">
          <cell r="G675">
            <v>0</v>
          </cell>
        </row>
        <row r="676">
          <cell r="G676">
            <v>765</v>
          </cell>
        </row>
        <row r="677">
          <cell r="G677">
            <v>125</v>
          </cell>
        </row>
        <row r="678">
          <cell r="G678">
            <v>0</v>
          </cell>
        </row>
        <row r="679">
          <cell r="G679">
            <v>207.44</v>
          </cell>
        </row>
        <row r="680">
          <cell r="G680">
            <v>0</v>
          </cell>
        </row>
        <row r="681">
          <cell r="G681">
            <v>197561.2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238.01</v>
          </cell>
        </row>
        <row r="685">
          <cell r="G685">
            <v>20678.830000000002</v>
          </cell>
        </row>
        <row r="686">
          <cell r="G686">
            <v>250108</v>
          </cell>
        </row>
        <row r="688">
          <cell r="G688">
            <v>93401.68</v>
          </cell>
        </row>
        <row r="689">
          <cell r="G689">
            <v>51558.54</v>
          </cell>
        </row>
        <row r="690">
          <cell r="G690">
            <v>1185.33</v>
          </cell>
        </row>
        <row r="691">
          <cell r="G691">
            <v>-22850.18</v>
          </cell>
        </row>
        <row r="692">
          <cell r="G692">
            <v>1169.06</v>
          </cell>
        </row>
        <row r="693">
          <cell r="G693">
            <v>597.07000000000005</v>
          </cell>
        </row>
        <row r="694">
          <cell r="G694">
            <v>9921.98</v>
          </cell>
        </row>
        <row r="695">
          <cell r="G695">
            <v>32.03</v>
          </cell>
        </row>
        <row r="696">
          <cell r="G696">
            <v>1252.0999999999999</v>
          </cell>
        </row>
        <row r="697">
          <cell r="G697">
            <v>-230.26</v>
          </cell>
        </row>
        <row r="698">
          <cell r="G698">
            <v>308.02999999999997</v>
          </cell>
        </row>
        <row r="699">
          <cell r="G699">
            <v>-162.86000000000001</v>
          </cell>
        </row>
        <row r="700">
          <cell r="G700">
            <v>2491.06</v>
          </cell>
        </row>
        <row r="701">
          <cell r="G701">
            <v>2570.86</v>
          </cell>
        </row>
        <row r="702">
          <cell r="G702">
            <v>0</v>
          </cell>
        </row>
        <row r="703">
          <cell r="G703">
            <v>1919.4</v>
          </cell>
        </row>
        <row r="704">
          <cell r="G704">
            <v>1187.33</v>
          </cell>
        </row>
        <row r="705">
          <cell r="G705">
            <v>0</v>
          </cell>
        </row>
        <row r="706">
          <cell r="G706">
            <v>7885.8</v>
          </cell>
        </row>
        <row r="707">
          <cell r="G707">
            <v>66540.09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70580.479999999996</v>
          </cell>
        </row>
        <row r="712">
          <cell r="G712">
            <v>5150.78</v>
          </cell>
        </row>
        <row r="713">
          <cell r="G713">
            <v>11333.26</v>
          </cell>
        </row>
        <row r="714">
          <cell r="G714">
            <v>50904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3295.35</v>
          </cell>
        </row>
        <row r="718">
          <cell r="G718">
            <v>16362.27</v>
          </cell>
        </row>
        <row r="719">
          <cell r="G719">
            <v>659.14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7823.78</v>
          </cell>
        </row>
        <row r="723">
          <cell r="G723">
            <v>0</v>
          </cell>
        </row>
        <row r="724">
          <cell r="G724">
            <v>10188.49</v>
          </cell>
        </row>
        <row r="725">
          <cell r="G725">
            <v>20000</v>
          </cell>
        </row>
        <row r="726">
          <cell r="G726">
            <v>-20000</v>
          </cell>
        </row>
        <row r="727">
          <cell r="G727">
            <v>442.06</v>
          </cell>
        </row>
        <row r="728">
          <cell r="G728">
            <v>6064.37</v>
          </cell>
        </row>
        <row r="729">
          <cell r="G729">
            <v>11240.42</v>
          </cell>
        </row>
        <row r="730">
          <cell r="G730">
            <v>412821</v>
          </cell>
        </row>
        <row r="732">
          <cell r="G732">
            <v>34666.68</v>
          </cell>
        </row>
        <row r="733">
          <cell r="G733">
            <v>12131.4</v>
          </cell>
        </row>
        <row r="734">
          <cell r="G734">
            <v>-9524.86</v>
          </cell>
        </row>
        <row r="735">
          <cell r="G735">
            <v>679.85</v>
          </cell>
        </row>
        <row r="736">
          <cell r="G736">
            <v>344.54</v>
          </cell>
        </row>
        <row r="737">
          <cell r="G737">
            <v>2541.34</v>
          </cell>
        </row>
        <row r="738">
          <cell r="G738">
            <v>52.35</v>
          </cell>
        </row>
        <row r="739">
          <cell r="G739">
            <v>663.47</v>
          </cell>
        </row>
        <row r="740">
          <cell r="G740">
            <v>1154.6099999999999</v>
          </cell>
        </row>
        <row r="741">
          <cell r="G741">
            <v>128.66</v>
          </cell>
        </row>
        <row r="742">
          <cell r="G742">
            <v>240.03</v>
          </cell>
        </row>
        <row r="743">
          <cell r="G743">
            <v>2523.36</v>
          </cell>
        </row>
        <row r="744">
          <cell r="G744">
            <v>1346.26</v>
          </cell>
        </row>
        <row r="745">
          <cell r="G745">
            <v>1485</v>
          </cell>
        </row>
        <row r="746">
          <cell r="G746">
            <v>1105.27</v>
          </cell>
        </row>
        <row r="747">
          <cell r="G747">
            <v>417.39</v>
          </cell>
        </row>
        <row r="748">
          <cell r="G748">
            <v>4320</v>
          </cell>
        </row>
        <row r="749">
          <cell r="G749">
            <v>0</v>
          </cell>
        </row>
        <row r="750">
          <cell r="G750">
            <v>3429.81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1219.97</v>
          </cell>
        </row>
        <row r="755">
          <cell r="G755">
            <v>1915.56</v>
          </cell>
        </row>
        <row r="756">
          <cell r="G756">
            <v>4836.37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6189.1</v>
          </cell>
        </row>
        <row r="760">
          <cell r="G760">
            <v>11537.28</v>
          </cell>
        </row>
        <row r="761">
          <cell r="G761">
            <v>-16653.59</v>
          </cell>
        </row>
        <row r="762">
          <cell r="G762">
            <v>66750</v>
          </cell>
        </row>
        <row r="764">
          <cell r="G764">
            <v>66860.34</v>
          </cell>
        </row>
        <row r="765">
          <cell r="G765">
            <v>73390</v>
          </cell>
        </row>
        <row r="766">
          <cell r="G766">
            <v>262.83</v>
          </cell>
        </row>
        <row r="767">
          <cell r="G767">
            <v>-2715.44</v>
          </cell>
        </row>
        <row r="768">
          <cell r="G768">
            <v>529.04999999999995</v>
          </cell>
        </row>
        <row r="769">
          <cell r="G769">
            <v>239.17</v>
          </cell>
        </row>
        <row r="770">
          <cell r="G770">
            <v>18070.259999999998</v>
          </cell>
        </row>
        <row r="771">
          <cell r="G771">
            <v>66</v>
          </cell>
        </row>
        <row r="772">
          <cell r="G772">
            <v>5964.34</v>
          </cell>
        </row>
        <row r="773">
          <cell r="G773">
            <v>893.36</v>
          </cell>
        </row>
        <row r="774">
          <cell r="G774">
            <v>102.98</v>
          </cell>
        </row>
        <row r="775">
          <cell r="G775">
            <v>161.97999999999999</v>
          </cell>
        </row>
        <row r="776">
          <cell r="G776">
            <v>3103.06</v>
          </cell>
        </row>
        <row r="777">
          <cell r="G777">
            <v>2445.84</v>
          </cell>
        </row>
        <row r="778">
          <cell r="G778">
            <v>0</v>
          </cell>
        </row>
        <row r="779">
          <cell r="G779">
            <v>713.26</v>
          </cell>
        </row>
        <row r="780">
          <cell r="G780">
            <v>1438.71</v>
          </cell>
        </row>
        <row r="781">
          <cell r="G781">
            <v>0</v>
          </cell>
        </row>
        <row r="782">
          <cell r="G782">
            <v>388</v>
          </cell>
        </row>
        <row r="783">
          <cell r="G783">
            <v>0</v>
          </cell>
        </row>
        <row r="784">
          <cell r="G784">
            <v>523.19000000000005</v>
          </cell>
        </row>
        <row r="785">
          <cell r="G785">
            <v>657.22</v>
          </cell>
        </row>
        <row r="786">
          <cell r="G786">
            <v>1129.74</v>
          </cell>
        </row>
        <row r="787">
          <cell r="G787">
            <v>9444.42</v>
          </cell>
        </row>
        <row r="788">
          <cell r="G788">
            <v>0</v>
          </cell>
        </row>
        <row r="789">
          <cell r="G789">
            <v>183668</v>
          </cell>
        </row>
        <row r="791">
          <cell r="G791">
            <v>131453.69</v>
          </cell>
        </row>
        <row r="792">
          <cell r="G792">
            <v>17629.169999999998</v>
          </cell>
        </row>
        <row r="793">
          <cell r="G793">
            <v>-6045.04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1615.83</v>
          </cell>
        </row>
        <row r="797">
          <cell r="G797">
            <v>276.97000000000003</v>
          </cell>
        </row>
        <row r="798">
          <cell r="G798">
            <v>2150.44</v>
          </cell>
        </row>
        <row r="799">
          <cell r="G799">
            <v>10685.51</v>
          </cell>
        </row>
        <row r="800">
          <cell r="G800">
            <v>17.16</v>
          </cell>
        </row>
        <row r="801">
          <cell r="G801">
            <v>821.11</v>
          </cell>
        </row>
        <row r="802">
          <cell r="G802">
            <v>1049.32</v>
          </cell>
        </row>
        <row r="803">
          <cell r="G803">
            <v>1635</v>
          </cell>
        </row>
        <row r="804">
          <cell r="G804">
            <v>2656.99</v>
          </cell>
        </row>
        <row r="805">
          <cell r="G805">
            <v>0</v>
          </cell>
        </row>
        <row r="806">
          <cell r="G806">
            <v>586.41999999999996</v>
          </cell>
        </row>
        <row r="807">
          <cell r="G807">
            <v>0</v>
          </cell>
        </row>
        <row r="808">
          <cell r="G808">
            <v>65.92</v>
          </cell>
        </row>
        <row r="809">
          <cell r="G809">
            <v>164598</v>
          </cell>
        </row>
        <row r="811">
          <cell r="G811">
            <v>77344.38</v>
          </cell>
        </row>
        <row r="812">
          <cell r="G812">
            <v>13745.72</v>
          </cell>
        </row>
        <row r="813">
          <cell r="G813">
            <v>688</v>
          </cell>
        </row>
        <row r="814">
          <cell r="G814">
            <v>-16892.03</v>
          </cell>
        </row>
        <row r="815">
          <cell r="G815">
            <v>207.02</v>
          </cell>
        </row>
        <row r="816">
          <cell r="G816">
            <v>107.96</v>
          </cell>
        </row>
        <row r="817">
          <cell r="G817">
            <v>3556.51</v>
          </cell>
        </row>
        <row r="818">
          <cell r="G818">
            <v>105.06</v>
          </cell>
        </row>
        <row r="819">
          <cell r="G819">
            <v>996.71</v>
          </cell>
        </row>
        <row r="820">
          <cell r="G820">
            <v>6033.38</v>
          </cell>
        </row>
        <row r="821">
          <cell r="G821">
            <v>135.9</v>
          </cell>
        </row>
        <row r="822">
          <cell r="G822">
            <v>605.34</v>
          </cell>
        </row>
        <row r="823">
          <cell r="G823">
            <v>3179.68</v>
          </cell>
        </row>
        <row r="824">
          <cell r="G824">
            <v>2937.92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864.36</v>
          </cell>
        </row>
        <row r="829">
          <cell r="G829">
            <v>933.3</v>
          </cell>
        </row>
        <row r="830">
          <cell r="G830">
            <v>7076.22</v>
          </cell>
        </row>
        <row r="831">
          <cell r="G831">
            <v>771.03</v>
          </cell>
        </row>
        <row r="832">
          <cell r="G832">
            <v>1637.2</v>
          </cell>
        </row>
        <row r="833">
          <cell r="G833">
            <v>0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3271.41</v>
          </cell>
        </row>
        <row r="838">
          <cell r="G838">
            <v>1048.6400000000001</v>
          </cell>
        </row>
        <row r="839">
          <cell r="G839">
            <v>32754.71</v>
          </cell>
        </row>
        <row r="840">
          <cell r="G840">
            <v>0</v>
          </cell>
        </row>
        <row r="841">
          <cell r="G841">
            <v>26512.65</v>
          </cell>
        </row>
        <row r="842">
          <cell r="G842">
            <v>0</v>
          </cell>
        </row>
        <row r="843">
          <cell r="G843">
            <v>167621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12159.26</v>
          </cell>
        </row>
        <row r="849">
          <cell r="G849">
            <v>1215.94</v>
          </cell>
        </row>
        <row r="850">
          <cell r="G850">
            <v>2559.0300000000002</v>
          </cell>
        </row>
        <row r="851">
          <cell r="G851">
            <v>1265.1400000000001</v>
          </cell>
        </row>
        <row r="852">
          <cell r="G852">
            <v>17199</v>
          </cell>
        </row>
        <row r="854">
          <cell r="G854">
            <v>-4036.54</v>
          </cell>
        </row>
        <row r="855">
          <cell r="G855">
            <v>-4037</v>
          </cell>
        </row>
        <row r="857">
          <cell r="G857">
            <v>0</v>
          </cell>
        </row>
        <row r="858">
          <cell r="G858">
            <v>0</v>
          </cell>
        </row>
        <row r="860">
          <cell r="G860">
            <v>0</v>
          </cell>
        </row>
        <row r="861">
          <cell r="G861">
            <v>0</v>
          </cell>
        </row>
        <row r="863">
          <cell r="G863">
            <v>0</v>
          </cell>
        </row>
        <row r="864">
          <cell r="G864">
            <v>0</v>
          </cell>
        </row>
        <row r="866">
          <cell r="G866">
            <v>0</v>
          </cell>
        </row>
        <row r="867">
          <cell r="G867">
            <v>0</v>
          </cell>
        </row>
        <row r="869">
          <cell r="G869">
            <v>83555.960000000006</v>
          </cell>
        </row>
        <row r="870">
          <cell r="G870">
            <v>12648.12</v>
          </cell>
        </row>
        <row r="871">
          <cell r="G871">
            <v>-4989.54</v>
          </cell>
        </row>
        <row r="872">
          <cell r="G872">
            <v>2409.2199999999998</v>
          </cell>
        </row>
        <row r="873">
          <cell r="G873">
            <v>1228.7</v>
          </cell>
        </row>
        <row r="874">
          <cell r="G874">
            <v>1594.91</v>
          </cell>
        </row>
        <row r="875">
          <cell r="G875">
            <v>156.97999999999999</v>
          </cell>
        </row>
        <row r="876">
          <cell r="G876">
            <v>2747.57</v>
          </cell>
        </row>
        <row r="877">
          <cell r="G877">
            <v>7371.99</v>
          </cell>
        </row>
        <row r="878">
          <cell r="G878">
            <v>42.3</v>
          </cell>
        </row>
        <row r="879">
          <cell r="G879">
            <v>1130.58</v>
          </cell>
        </row>
        <row r="880">
          <cell r="G880">
            <v>2547.36</v>
          </cell>
        </row>
        <row r="881">
          <cell r="G881">
            <v>1555.34</v>
          </cell>
        </row>
        <row r="882">
          <cell r="G882">
            <v>0</v>
          </cell>
        </row>
        <row r="883">
          <cell r="G883">
            <v>0</v>
          </cell>
        </row>
        <row r="884">
          <cell r="G884">
            <v>277.89</v>
          </cell>
        </row>
        <row r="885">
          <cell r="G885">
            <v>0</v>
          </cell>
        </row>
        <row r="886">
          <cell r="G886">
            <v>0</v>
          </cell>
        </row>
        <row r="887">
          <cell r="G887">
            <v>32145.3</v>
          </cell>
        </row>
        <row r="888">
          <cell r="G888">
            <v>0</v>
          </cell>
        </row>
        <row r="889">
          <cell r="G889">
            <v>0</v>
          </cell>
        </row>
        <row r="890">
          <cell r="G890">
            <v>0</v>
          </cell>
        </row>
        <row r="891">
          <cell r="G891">
            <v>10814.54</v>
          </cell>
        </row>
        <row r="892">
          <cell r="G892">
            <v>0</v>
          </cell>
        </row>
        <row r="893">
          <cell r="G893">
            <v>2879.98</v>
          </cell>
        </row>
        <row r="894">
          <cell r="G894">
            <v>0</v>
          </cell>
        </row>
        <row r="895">
          <cell r="G895">
            <v>158117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5623303.4000000004</v>
          </cell>
          <cell r="G3" t="str">
            <v>251031.5001</v>
          </cell>
        </row>
        <row r="4">
          <cell r="G4" t="str">
            <v>251031.5020</v>
          </cell>
        </row>
        <row r="5">
          <cell r="G5" t="str">
            <v>251031.5029</v>
          </cell>
        </row>
        <row r="6">
          <cell r="G6" t="str">
            <v>251031.5310</v>
          </cell>
        </row>
        <row r="7">
          <cell r="G7" t="str">
            <v>251031.5330</v>
          </cell>
        </row>
        <row r="8">
          <cell r="G8" t="str">
            <v>251031.5335</v>
          </cell>
        </row>
        <row r="9">
          <cell r="G9" t="str">
            <v>251031.5340</v>
          </cell>
        </row>
        <row r="10">
          <cell r="G10" t="str">
            <v>251031.5401</v>
          </cell>
        </row>
        <row r="11">
          <cell r="G11" t="str">
            <v>251031.5406</v>
          </cell>
        </row>
        <row r="12">
          <cell r="G12" t="str">
            <v>251031.5409</v>
          </cell>
        </row>
        <row r="13">
          <cell r="G13" t="str">
            <v>251031.5407</v>
          </cell>
        </row>
        <row r="14">
          <cell r="G14" t="str">
            <v>251031.5430</v>
          </cell>
        </row>
        <row r="15">
          <cell r="G15" t="str">
            <v>251031.5503</v>
          </cell>
        </row>
        <row r="16">
          <cell r="G16" t="str">
            <v>251031.5504</v>
          </cell>
        </row>
        <row r="17">
          <cell r="G17" t="str">
            <v>251031.7851.SOFTWARE</v>
          </cell>
        </row>
        <row r="18">
          <cell r="G18" t="str">
            <v>251031.7851.SWMTCE</v>
          </cell>
        </row>
        <row r="19">
          <cell r="G19" t="str">
            <v>251031.7854</v>
          </cell>
        </row>
        <row r="20">
          <cell r="G20" t="str">
            <v>251031.7860.VOICE</v>
          </cell>
        </row>
        <row r="21">
          <cell r="G21" t="str">
            <v>251031.7861</v>
          </cell>
        </row>
        <row r="22">
          <cell r="G22" t="str">
            <v>251031.8163.GEN</v>
          </cell>
        </row>
        <row r="23">
          <cell r="G23" t="str">
            <v>251031.8163.SPPLYCHN</v>
          </cell>
        </row>
        <row r="24">
          <cell r="G24" t="str">
            <v>251031.8543</v>
          </cell>
        </row>
        <row r="25">
          <cell r="G25" t="str">
            <v>251031.8568</v>
          </cell>
        </row>
        <row r="26">
          <cell r="G26" t="str">
            <v>251031.8615</v>
          </cell>
        </row>
        <row r="27">
          <cell r="G27" t="str">
            <v>251031.8631</v>
          </cell>
        </row>
        <row r="28">
          <cell r="G28" t="str">
            <v>251031.8632</v>
          </cell>
        </row>
        <row r="29">
          <cell r="G29" t="str">
            <v>251031.8642.LODGING</v>
          </cell>
        </row>
        <row r="30">
          <cell r="G30" t="str">
            <v>251031.8642.MEALS</v>
          </cell>
        </row>
        <row r="31">
          <cell r="G31" t="str">
            <v>251031.8642.TRAVEL</v>
          </cell>
        </row>
        <row r="32">
          <cell r="G32" t="str">
            <v>251031.8662.ANNUAL</v>
          </cell>
        </row>
        <row r="33">
          <cell r="G33" t="str">
            <v>251031.8662.QRTRLY</v>
          </cell>
        </row>
        <row r="34">
          <cell r="G34" t="str">
            <v>251031.8663.GEN</v>
          </cell>
        </row>
        <row r="35">
          <cell r="G35" t="str">
            <v>251031.8663.IFRS</v>
          </cell>
        </row>
        <row r="36">
          <cell r="G36" t="str">
            <v>251031.8663.KARS</v>
          </cell>
        </row>
        <row r="37">
          <cell r="G37" t="str">
            <v>251031.8663.SOX</v>
          </cell>
        </row>
        <row r="38">
          <cell r="G38" t="str">
            <v>251031.8663.TAX</v>
          </cell>
        </row>
        <row r="39">
          <cell r="G39" t="str">
            <v>Total Business  Unit 251031.</v>
          </cell>
        </row>
        <row r="40">
          <cell r="G40" t="str">
            <v>.</v>
          </cell>
        </row>
        <row r="41">
          <cell r="G41" t="str">
            <v>251032.5001</v>
          </cell>
        </row>
        <row r="42">
          <cell r="G42" t="str">
            <v>251032.5020</v>
          </cell>
        </row>
        <row r="43">
          <cell r="G43" t="str">
            <v>251032.5029</v>
          </cell>
        </row>
        <row r="44">
          <cell r="G44" t="str">
            <v>251032.5310</v>
          </cell>
        </row>
        <row r="45">
          <cell r="G45" t="str">
            <v>251032.5330</v>
          </cell>
        </row>
        <row r="46">
          <cell r="G46" t="str">
            <v>251032.5335</v>
          </cell>
        </row>
        <row r="47">
          <cell r="G47" t="str">
            <v>251032.5340</v>
          </cell>
        </row>
        <row r="48">
          <cell r="G48" t="str">
            <v>251032.5401</v>
          </cell>
        </row>
        <row r="49">
          <cell r="G49" t="str">
            <v>251032.5406</v>
          </cell>
        </row>
        <row r="50">
          <cell r="G50" t="str">
            <v>251032.5407</v>
          </cell>
        </row>
        <row r="51">
          <cell r="G51" t="str">
            <v>251032.5409</v>
          </cell>
        </row>
        <row r="52">
          <cell r="G52" t="str">
            <v>251032.5430</v>
          </cell>
        </row>
        <row r="53">
          <cell r="G53" t="str">
            <v>251032.5503</v>
          </cell>
        </row>
        <row r="54">
          <cell r="G54" t="str">
            <v>251032.5504</v>
          </cell>
        </row>
        <row r="55">
          <cell r="G55" t="str">
            <v>251032.7853</v>
          </cell>
        </row>
        <row r="56">
          <cell r="G56" t="str">
            <v>251032.7854</v>
          </cell>
        </row>
        <row r="57">
          <cell r="G57" t="str">
            <v>251032.7855</v>
          </cell>
        </row>
        <row r="58">
          <cell r="G58" t="str">
            <v>251032.7860.VOICE</v>
          </cell>
        </row>
        <row r="59">
          <cell r="G59" t="str">
            <v>251032.7861</v>
          </cell>
        </row>
        <row r="60">
          <cell r="G60" t="str">
            <v>251032.7862</v>
          </cell>
        </row>
        <row r="61">
          <cell r="G61" t="str">
            <v>251032.7866</v>
          </cell>
        </row>
        <row r="62">
          <cell r="G62" t="str">
            <v>251032.7868</v>
          </cell>
        </row>
        <row r="63">
          <cell r="G63" t="str">
            <v>251032.8163.GEN</v>
          </cell>
        </row>
        <row r="64">
          <cell r="G64" t="str">
            <v>251032.8306.40KING</v>
          </cell>
        </row>
        <row r="65">
          <cell r="G65" t="str">
            <v>251032.8306.350BAY</v>
          </cell>
        </row>
        <row r="66">
          <cell r="G66" t="str">
            <v>251032.8306.25YORK</v>
          </cell>
        </row>
        <row r="67">
          <cell r="G67" t="str">
            <v>251032.8568</v>
          </cell>
        </row>
        <row r="68">
          <cell r="G68" t="str">
            <v>251032.8632</v>
          </cell>
        </row>
        <row r="69">
          <cell r="G69" t="str">
            <v>251032.8642.LODGING</v>
          </cell>
        </row>
        <row r="70">
          <cell r="G70" t="str">
            <v>251032.8642.MEALS</v>
          </cell>
        </row>
        <row r="71">
          <cell r="G71" t="str">
            <v>251032.8642.TRAVEL</v>
          </cell>
        </row>
        <row r="72">
          <cell r="G72" t="str">
            <v>251032.8663.GEN</v>
          </cell>
        </row>
        <row r="73">
          <cell r="G73" t="str">
            <v>Total Business  Unit 251032.</v>
          </cell>
        </row>
        <row r="74">
          <cell r="G74" t="str">
            <v>.</v>
          </cell>
        </row>
        <row r="75">
          <cell r="G75" t="str">
            <v>251033.5001</v>
          </cell>
        </row>
        <row r="76">
          <cell r="G76" t="str">
            <v>251033.5020</v>
          </cell>
        </row>
        <row r="77">
          <cell r="G77" t="str">
            <v>251033.5029</v>
          </cell>
        </row>
        <row r="78">
          <cell r="G78" t="str">
            <v>251033.5310</v>
          </cell>
        </row>
        <row r="79">
          <cell r="G79" t="str">
            <v>251033.5330</v>
          </cell>
        </row>
        <row r="80">
          <cell r="G80" t="str">
            <v>251033.5335</v>
          </cell>
        </row>
        <row r="81">
          <cell r="G81" t="str">
            <v>251033.5340</v>
          </cell>
        </row>
        <row r="82">
          <cell r="G82" t="str">
            <v>251033.5401</v>
          </cell>
        </row>
        <row r="83">
          <cell r="G83" t="str">
            <v>251033.5406</v>
          </cell>
        </row>
        <row r="84">
          <cell r="G84" t="str">
            <v>251033.5407</v>
          </cell>
        </row>
        <row r="85">
          <cell r="G85" t="str">
            <v>251033.5409</v>
          </cell>
        </row>
        <row r="86">
          <cell r="G86" t="str">
            <v>251033.5430</v>
          </cell>
        </row>
        <row r="87">
          <cell r="G87" t="str">
            <v>251033.5503</v>
          </cell>
        </row>
        <row r="88">
          <cell r="G88" t="str">
            <v>251033.5504</v>
          </cell>
        </row>
        <row r="89">
          <cell r="G89" t="str">
            <v>251033.7851.CONSULT</v>
          </cell>
        </row>
        <row r="90">
          <cell r="G90" t="str">
            <v>251033.7851.DR</v>
          </cell>
        </row>
        <row r="91">
          <cell r="G91" t="str">
            <v>251033.7851.HARDWARE</v>
          </cell>
        </row>
        <row r="92">
          <cell r="G92" t="str">
            <v>251033.7851.HWMTCE</v>
          </cell>
        </row>
        <row r="93">
          <cell r="G93" t="str">
            <v>251033.7851.NETWORK</v>
          </cell>
        </row>
        <row r="94">
          <cell r="G94" t="str">
            <v>251033.7851.OUTSERV</v>
          </cell>
        </row>
        <row r="95">
          <cell r="G95" t="str">
            <v>251033.7851.SOFTWARE</v>
          </cell>
        </row>
        <row r="96">
          <cell r="G96" t="str">
            <v>251033.7851.SUPPLIES</v>
          </cell>
        </row>
        <row r="97">
          <cell r="G97" t="str">
            <v>251033.7851.SWMTCE</v>
          </cell>
        </row>
        <row r="98">
          <cell r="G98" t="str">
            <v>251033.7851.TECHSUPP</v>
          </cell>
        </row>
        <row r="99">
          <cell r="G99" t="str">
            <v>251033.7855</v>
          </cell>
        </row>
        <row r="100">
          <cell r="G100" t="str">
            <v>251033.7860.VOICE</v>
          </cell>
        </row>
        <row r="101">
          <cell r="G101" t="str">
            <v>251033.7861</v>
          </cell>
        </row>
        <row r="102">
          <cell r="G102" t="str">
            <v>251033.8163.GENERAL</v>
          </cell>
        </row>
        <row r="103">
          <cell r="G103" t="str">
            <v>251033.8543</v>
          </cell>
        </row>
        <row r="104">
          <cell r="G104" t="str">
            <v>251033.8568</v>
          </cell>
        </row>
        <row r="105">
          <cell r="G105" t="str">
            <v>251033.8631</v>
          </cell>
        </row>
        <row r="106">
          <cell r="G106" t="str">
            <v>251033.8632</v>
          </cell>
        </row>
        <row r="107">
          <cell r="G107" t="str">
            <v>251033.8642.LODGING</v>
          </cell>
        </row>
        <row r="108">
          <cell r="G108" t="str">
            <v>251033.8642.MEALS</v>
          </cell>
        </row>
        <row r="109">
          <cell r="G109" t="str">
            <v>251033.8642.TRAVEL</v>
          </cell>
        </row>
        <row r="110">
          <cell r="G110" t="str">
            <v>Total Business  Unit 251033.</v>
          </cell>
        </row>
        <row r="111">
          <cell r="G111" t="str">
            <v>.</v>
          </cell>
        </row>
        <row r="112">
          <cell r="G112" t="str">
            <v>251034.5001</v>
          </cell>
        </row>
        <row r="113">
          <cell r="G113" t="str">
            <v>251034.5020</v>
          </cell>
        </row>
        <row r="114">
          <cell r="G114" t="str">
            <v>251034.5029</v>
          </cell>
        </row>
        <row r="115">
          <cell r="G115" t="str">
            <v>251034.5310</v>
          </cell>
        </row>
        <row r="116">
          <cell r="G116" t="str">
            <v>251034.5330</v>
          </cell>
        </row>
        <row r="117">
          <cell r="G117" t="str">
            <v>251034.5335</v>
          </cell>
        </row>
        <row r="118">
          <cell r="G118" t="str">
            <v>251034.5340</v>
          </cell>
        </row>
        <row r="119">
          <cell r="G119" t="str">
            <v>251034.5401</v>
          </cell>
        </row>
        <row r="120">
          <cell r="G120" t="str">
            <v>251034.5406</v>
          </cell>
        </row>
        <row r="121">
          <cell r="G121" t="str">
            <v>251034.5407</v>
          </cell>
        </row>
        <row r="122">
          <cell r="G122" t="str">
            <v>251034.5409</v>
          </cell>
        </row>
        <row r="123">
          <cell r="G123" t="str">
            <v>251034.5430</v>
          </cell>
        </row>
        <row r="124">
          <cell r="G124" t="str">
            <v>251034.5503</v>
          </cell>
        </row>
        <row r="125">
          <cell r="G125" t="str">
            <v>251034.5504</v>
          </cell>
        </row>
        <row r="126">
          <cell r="G126" t="str">
            <v>251034.7854</v>
          </cell>
        </row>
        <row r="127">
          <cell r="G127" t="str">
            <v>251034.7860.VOICE</v>
          </cell>
        </row>
        <row r="128">
          <cell r="G128" t="str">
            <v>251034.7861</v>
          </cell>
        </row>
        <row r="129">
          <cell r="G129" t="str">
            <v>251034.7866</v>
          </cell>
        </row>
        <row r="130">
          <cell r="G130" t="str">
            <v>251034.8163.GEN</v>
          </cell>
        </row>
        <row r="131">
          <cell r="G131" t="str">
            <v>251034.8502.NYSE</v>
          </cell>
        </row>
        <row r="132">
          <cell r="G132" t="str">
            <v>251034.8502.TSX</v>
          </cell>
        </row>
        <row r="133">
          <cell r="G133" t="str">
            <v>251034.8520.GENERAL</v>
          </cell>
        </row>
        <row r="134">
          <cell r="G134" t="str">
            <v>251034.8520.SOX</v>
          </cell>
        </row>
        <row r="135">
          <cell r="G135" t="str">
            <v>251034.8521.AURELIAN</v>
          </cell>
        </row>
        <row r="136">
          <cell r="G136" t="str">
            <v>251034.8521.BEMA</v>
          </cell>
        </row>
        <row r="137">
          <cell r="G137" t="str">
            <v>251034.8521.CROWN</v>
          </cell>
        </row>
        <row r="138">
          <cell r="G138" t="str">
            <v>251034.8521.GEN</v>
          </cell>
        </row>
        <row r="139">
          <cell r="G139" t="str">
            <v>251034.8521.SHRCNSL</v>
          </cell>
        </row>
        <row r="140">
          <cell r="G140" t="str">
            <v>251034.8521.SRCNVDEB</v>
          </cell>
        </row>
        <row r="141">
          <cell r="G141" t="str">
            <v>251034.8521.TRANSFER</v>
          </cell>
        </row>
        <row r="142">
          <cell r="G142" t="str">
            <v>251034.8543</v>
          </cell>
        </row>
        <row r="143">
          <cell r="G143" t="str">
            <v>251034.8568</v>
          </cell>
        </row>
        <row r="144">
          <cell r="G144" t="str">
            <v>251034.8631</v>
          </cell>
        </row>
        <row r="145">
          <cell r="G145" t="str">
            <v>251034.8632</v>
          </cell>
        </row>
        <row r="146">
          <cell r="G146" t="str">
            <v>251034.8642.LODGING</v>
          </cell>
        </row>
        <row r="147">
          <cell r="G147" t="str">
            <v>251034.8642.MEALS</v>
          </cell>
        </row>
        <row r="148">
          <cell r="G148" t="str">
            <v>251034.8642.TRAVEL</v>
          </cell>
        </row>
        <row r="149">
          <cell r="G149" t="str">
            <v>251034.8661.AURELIAN</v>
          </cell>
        </row>
        <row r="150">
          <cell r="G150" t="str">
            <v>251034.8661.B2GOLDJV</v>
          </cell>
        </row>
        <row r="151">
          <cell r="G151" t="str">
            <v>251034.8661.CCSHAGR</v>
          </cell>
        </row>
        <row r="152">
          <cell r="G152" t="str">
            <v>251034.8661.COMMDEV</v>
          </cell>
        </row>
        <row r="153">
          <cell r="G153" t="str">
            <v>251034.8661.CORPDEV</v>
          </cell>
        </row>
        <row r="154">
          <cell r="G154" t="str">
            <v>251034.8661.CORPGOV</v>
          </cell>
        </row>
        <row r="155">
          <cell r="G155" t="str">
            <v>251034.8661.ECUADOR</v>
          </cell>
        </row>
        <row r="156">
          <cell r="G156" t="str">
            <v>251034.8661.EXPLRTN</v>
          </cell>
        </row>
        <row r="157">
          <cell r="G157" t="str">
            <v>251034.8661.FINANCE</v>
          </cell>
        </row>
        <row r="158">
          <cell r="G158" t="str">
            <v>251034.8661.GENERAL</v>
          </cell>
        </row>
        <row r="159">
          <cell r="G159" t="str">
            <v>251034.8661.GREECE</v>
          </cell>
        </row>
        <row r="160">
          <cell r="G160" t="str">
            <v>251034.8661.HR</v>
          </cell>
        </row>
        <row r="161">
          <cell r="G161" t="str">
            <v>251034.8661.IT</v>
          </cell>
        </row>
        <row r="162">
          <cell r="G162" t="str">
            <v>251034.8661.LITIGATN</v>
          </cell>
        </row>
        <row r="163">
          <cell r="G163" t="str">
            <v>251034.8661.NEWINVS</v>
          </cell>
        </row>
        <row r="164">
          <cell r="G164" t="str">
            <v>251034.8661.REGFILE</v>
          </cell>
        </row>
        <row r="165">
          <cell r="G165" t="str">
            <v>251034.8661.STRDEVGR</v>
          </cell>
        </row>
        <row r="166">
          <cell r="G166" t="str">
            <v>251034.8661.SUBSDRY</v>
          </cell>
        </row>
        <row r="167">
          <cell r="G167" t="str">
            <v>251034.8661.TAX</v>
          </cell>
        </row>
        <row r="168">
          <cell r="G168" t="str">
            <v>251034.8661.TECHSERV</v>
          </cell>
        </row>
        <row r="169">
          <cell r="G169" t="str">
            <v>251034.8661.TREASURY</v>
          </cell>
        </row>
        <row r="170">
          <cell r="G170" t="str">
            <v>251034.8663.GEN</v>
          </cell>
        </row>
        <row r="171">
          <cell r="G171" t="str">
            <v>251034.8663.SUBSDRY</v>
          </cell>
        </row>
        <row r="172">
          <cell r="G172" t="str">
            <v>Total Business  Unit 251034.</v>
          </cell>
        </row>
        <row r="173">
          <cell r="G173" t="str">
            <v>.</v>
          </cell>
        </row>
        <row r="174">
          <cell r="G174" t="str">
            <v>251035.5001</v>
          </cell>
        </row>
        <row r="175">
          <cell r="G175" t="str">
            <v>251035.5020</v>
          </cell>
        </row>
        <row r="176">
          <cell r="G176" t="str">
            <v>251035.5029</v>
          </cell>
        </row>
        <row r="177">
          <cell r="G177" t="str">
            <v>251035.5310</v>
          </cell>
        </row>
        <row r="178">
          <cell r="G178" t="str">
            <v>251035.5330</v>
          </cell>
        </row>
        <row r="179">
          <cell r="G179" t="str">
            <v>251035.5335</v>
          </cell>
        </row>
        <row r="180">
          <cell r="G180" t="str">
            <v>251035.5340</v>
          </cell>
        </row>
        <row r="181">
          <cell r="G181" t="str">
            <v>251035.5401</v>
          </cell>
        </row>
        <row r="182">
          <cell r="G182" t="str">
            <v>251035.5406</v>
          </cell>
        </row>
        <row r="183">
          <cell r="G183" t="str">
            <v>251035.5407</v>
          </cell>
        </row>
        <row r="184">
          <cell r="G184" t="str">
            <v>251035.5409</v>
          </cell>
        </row>
        <row r="185">
          <cell r="G185" t="str">
            <v>251035.5430</v>
          </cell>
        </row>
        <row r="186">
          <cell r="G186" t="str">
            <v>251035.5503</v>
          </cell>
        </row>
        <row r="187">
          <cell r="G187" t="str">
            <v>251035.5504</v>
          </cell>
        </row>
        <row r="188">
          <cell r="G188" t="str">
            <v>251035.5505</v>
          </cell>
        </row>
        <row r="189">
          <cell r="G189" t="str">
            <v>251035.5506</v>
          </cell>
        </row>
        <row r="190">
          <cell r="G190" t="str">
            <v>251035.5635</v>
          </cell>
        </row>
        <row r="191">
          <cell r="G191" t="str">
            <v>251035.7854</v>
          </cell>
        </row>
        <row r="192">
          <cell r="G192" t="str">
            <v>251035.7860.VOICE</v>
          </cell>
        </row>
        <row r="193">
          <cell r="G193" t="str">
            <v>251035.7861</v>
          </cell>
        </row>
        <row r="194">
          <cell r="G194" t="str">
            <v>251035.8163.GEN</v>
          </cell>
        </row>
        <row r="195">
          <cell r="G195" t="str">
            <v>251035.8163.MGMTDEV</v>
          </cell>
        </row>
        <row r="196">
          <cell r="G196" t="str">
            <v>251035.8503</v>
          </cell>
        </row>
        <row r="197">
          <cell r="G197" t="str">
            <v>251035.8543</v>
          </cell>
        </row>
        <row r="198">
          <cell r="G198" t="str">
            <v>251035.8548.DSUHEDGE</v>
          </cell>
        </row>
        <row r="199">
          <cell r="G199" t="str">
            <v>251035.8548.DSUMTM</v>
          </cell>
        </row>
        <row r="200">
          <cell r="G200" t="str">
            <v>251035.8548.FEES</v>
          </cell>
        </row>
        <row r="201">
          <cell r="G201" t="str">
            <v>251035.8548.OTHER</v>
          </cell>
        </row>
        <row r="202">
          <cell r="G202" t="str">
            <v>251035.8548.TRAVEL</v>
          </cell>
        </row>
        <row r="203">
          <cell r="G203" t="str">
            <v>251035.8549</v>
          </cell>
        </row>
        <row r="204">
          <cell r="G204" t="str">
            <v>251035.8631</v>
          </cell>
        </row>
        <row r="205">
          <cell r="G205" t="str">
            <v>251035.8632.GENERAL</v>
          </cell>
        </row>
        <row r="206">
          <cell r="G206" t="str">
            <v>251035.8633.NONRCPT</v>
          </cell>
        </row>
        <row r="207">
          <cell r="G207" t="str">
            <v>251035.8633.SPONSOR</v>
          </cell>
        </row>
        <row r="208">
          <cell r="G208" t="str">
            <v>251035.8633.TAXRCPT</v>
          </cell>
        </row>
        <row r="209">
          <cell r="G209" t="str">
            <v>251035.8639</v>
          </cell>
        </row>
        <row r="210">
          <cell r="G210" t="str">
            <v>251035.8642.LODGING</v>
          </cell>
        </row>
        <row r="211">
          <cell r="G211" t="str">
            <v>251035.8642.MEALS</v>
          </cell>
        </row>
        <row r="212">
          <cell r="G212" t="str">
            <v>251035.8642.TRAVEL</v>
          </cell>
        </row>
        <row r="213">
          <cell r="G213" t="str">
            <v>Total Business  Unit 251035.</v>
          </cell>
        </row>
        <row r="214">
          <cell r="G214" t="str">
            <v>.</v>
          </cell>
        </row>
        <row r="215">
          <cell r="G215" t="str">
            <v>251036.7562</v>
          </cell>
        </row>
        <row r="216">
          <cell r="G216" t="str">
            <v>251036.8555.AUTO</v>
          </cell>
        </row>
        <row r="217">
          <cell r="G217" t="str">
            <v>251036.8555.CRIME</v>
          </cell>
        </row>
        <row r="218">
          <cell r="G218" t="str">
            <v>251036.8555.DANDO</v>
          </cell>
        </row>
        <row r="219">
          <cell r="G219" t="str">
            <v>251036.8555.FDUCIARY</v>
          </cell>
        </row>
        <row r="220">
          <cell r="G220" t="str">
            <v>251036.8555.GENERAL</v>
          </cell>
        </row>
        <row r="221">
          <cell r="G221" t="str">
            <v>251036.8555.MRNCRGO</v>
          </cell>
        </row>
        <row r="222">
          <cell r="G222" t="str">
            <v>251036.8555.POLLIAB</v>
          </cell>
        </row>
        <row r="223">
          <cell r="G223" t="str">
            <v>251036.8555.UMBEXC</v>
          </cell>
        </row>
        <row r="224">
          <cell r="G224" t="str">
            <v>251036.8956</v>
          </cell>
        </row>
        <row r="225">
          <cell r="G225" t="str">
            <v>251036.8981.ON</v>
          </cell>
        </row>
        <row r="226">
          <cell r="G226" t="str">
            <v>Total Business  Unit 251036.</v>
          </cell>
        </row>
        <row r="227">
          <cell r="G227" t="str">
            <v>.</v>
          </cell>
        </row>
        <row r="228">
          <cell r="G228" t="str">
            <v>251037.8163.GENERAL</v>
          </cell>
        </row>
        <row r="229">
          <cell r="G229" t="str">
            <v>251037.8642.FIXED</v>
          </cell>
        </row>
        <row r="230">
          <cell r="G230" t="str">
            <v>251037.8642.FUEL</v>
          </cell>
        </row>
        <row r="231">
          <cell r="G231" t="str">
            <v>251037.8642.LEASE</v>
          </cell>
        </row>
        <row r="232">
          <cell r="G232" t="str">
            <v>251037.8642.MAINT</v>
          </cell>
        </row>
        <row r="233">
          <cell r="G233" t="str">
            <v>251037.8642.OPERATE</v>
          </cell>
        </row>
        <row r="234">
          <cell r="G234" t="str">
            <v>Total Business  Unit 251037.</v>
          </cell>
        </row>
        <row r="235">
          <cell r="G235" t="str">
            <v>.</v>
          </cell>
        </row>
        <row r="236">
          <cell r="G236" t="str">
            <v>251038.5001</v>
          </cell>
        </row>
        <row r="237">
          <cell r="G237" t="str">
            <v>251038.5020</v>
          </cell>
        </row>
        <row r="238">
          <cell r="G238" t="str">
            <v>251038.5029</v>
          </cell>
        </row>
        <row r="239">
          <cell r="G239" t="str">
            <v>251038.5310</v>
          </cell>
        </row>
        <row r="240">
          <cell r="G240" t="str">
            <v>251038.5330</v>
          </cell>
        </row>
        <row r="241">
          <cell r="G241" t="str">
            <v>251038.5335</v>
          </cell>
        </row>
        <row r="242">
          <cell r="G242" t="str">
            <v>251038.5340</v>
          </cell>
        </row>
        <row r="243">
          <cell r="G243" t="str">
            <v>251038.5347</v>
          </cell>
        </row>
        <row r="244">
          <cell r="G244" t="str">
            <v>251038.5401</v>
          </cell>
        </row>
        <row r="245">
          <cell r="G245" t="str">
            <v>251038.5406</v>
          </cell>
        </row>
        <row r="246">
          <cell r="G246" t="str">
            <v>251038.5407</v>
          </cell>
        </row>
        <row r="247">
          <cell r="G247" t="str">
            <v>251038.5409</v>
          </cell>
        </row>
        <row r="248">
          <cell r="G248" t="str">
            <v>251038.5430</v>
          </cell>
        </row>
        <row r="249">
          <cell r="G249" t="str">
            <v>251038.5503</v>
          </cell>
        </row>
        <row r="250">
          <cell r="G250" t="str">
            <v>251038.5504</v>
          </cell>
        </row>
        <row r="251">
          <cell r="G251" t="str">
            <v>251038.7851.HARDWARE</v>
          </cell>
        </row>
        <row r="252">
          <cell r="G252" t="str">
            <v>251038.7851.SOFTWARE</v>
          </cell>
        </row>
        <row r="253">
          <cell r="G253" t="str">
            <v>251038.7851.SWMTCE</v>
          </cell>
        </row>
        <row r="254">
          <cell r="G254" t="str">
            <v>251038.7851.TECHSUPP</v>
          </cell>
        </row>
        <row r="255">
          <cell r="G255" t="str">
            <v>251038.7853</v>
          </cell>
        </row>
        <row r="256">
          <cell r="G256" t="str">
            <v>251038.7854</v>
          </cell>
        </row>
        <row r="257">
          <cell r="G257" t="str">
            <v>251038.7860.VOICE</v>
          </cell>
        </row>
        <row r="258">
          <cell r="G258" t="str">
            <v>251038.7861</v>
          </cell>
        </row>
        <row r="259">
          <cell r="G259" t="str">
            <v>251038.7862</v>
          </cell>
        </row>
        <row r="260">
          <cell r="G260" t="str">
            <v>251038.8163.GENERAL</v>
          </cell>
        </row>
        <row r="261">
          <cell r="G261" t="str">
            <v>251038.8306</v>
          </cell>
        </row>
        <row r="262">
          <cell r="G262" t="str">
            <v>251038.8503</v>
          </cell>
        </row>
        <row r="263">
          <cell r="G263" t="str">
            <v>251038.8543</v>
          </cell>
        </row>
        <row r="264">
          <cell r="G264" t="str">
            <v>251038.8568</v>
          </cell>
        </row>
        <row r="265">
          <cell r="G265" t="str">
            <v>251038.8615</v>
          </cell>
        </row>
        <row r="266">
          <cell r="G266" t="str">
            <v>251038.8631</v>
          </cell>
        </row>
        <row r="267">
          <cell r="G267" t="str">
            <v>251038.8632</v>
          </cell>
        </row>
        <row r="268">
          <cell r="G268" t="str">
            <v>251038.8633.SPONSOR</v>
          </cell>
        </row>
        <row r="269">
          <cell r="G269" t="str">
            <v>251038.8639</v>
          </cell>
        </row>
        <row r="270">
          <cell r="G270" t="str">
            <v>251038.8642.LODGING</v>
          </cell>
        </row>
        <row r="271">
          <cell r="G271" t="str">
            <v>251038.8642.MEALS</v>
          </cell>
        </row>
        <row r="272">
          <cell r="G272" t="str">
            <v>251038.8642.TRAVEL</v>
          </cell>
        </row>
        <row r="273">
          <cell r="G273" t="str">
            <v>251038.8663</v>
          </cell>
        </row>
        <row r="274">
          <cell r="G274" t="str">
            <v>251038.8668</v>
          </cell>
        </row>
        <row r="275">
          <cell r="G275" t="str">
            <v>251038.8850.04</v>
          </cell>
        </row>
        <row r="276">
          <cell r="G276" t="str">
            <v>Total Business  Unit 251038.</v>
          </cell>
        </row>
        <row r="277">
          <cell r="G277" t="str">
            <v>.</v>
          </cell>
        </row>
        <row r="278">
          <cell r="G278" t="str">
            <v>251039.5001</v>
          </cell>
        </row>
        <row r="279">
          <cell r="G279" t="str">
            <v>251039.5020</v>
          </cell>
        </row>
        <row r="280">
          <cell r="G280" t="str">
            <v>251039.5029</v>
          </cell>
        </row>
        <row r="281">
          <cell r="G281" t="str">
            <v>251039.5310</v>
          </cell>
        </row>
        <row r="282">
          <cell r="G282" t="str">
            <v>251039.5330</v>
          </cell>
        </row>
        <row r="283">
          <cell r="G283" t="str">
            <v>251039.5335</v>
          </cell>
        </row>
        <row r="284">
          <cell r="G284" t="str">
            <v>251039.5340</v>
          </cell>
        </row>
        <row r="285">
          <cell r="G285" t="str">
            <v>251039.5401</v>
          </cell>
        </row>
        <row r="286">
          <cell r="G286" t="str">
            <v>251039.5406</v>
          </cell>
        </row>
        <row r="287">
          <cell r="G287" t="str">
            <v>251039.5407</v>
          </cell>
        </row>
        <row r="288">
          <cell r="G288" t="str">
            <v>251039.5409</v>
          </cell>
        </row>
        <row r="289">
          <cell r="G289" t="str">
            <v>251039.5430</v>
          </cell>
        </row>
        <row r="290">
          <cell r="G290" t="str">
            <v>251039.5503</v>
          </cell>
        </row>
        <row r="291">
          <cell r="G291" t="str">
            <v>251039.5504</v>
          </cell>
        </row>
        <row r="292">
          <cell r="G292" t="str">
            <v>251039.7854</v>
          </cell>
        </row>
        <row r="293">
          <cell r="G293" t="str">
            <v>251039.7860.VOICE</v>
          </cell>
        </row>
        <row r="294">
          <cell r="G294" t="str">
            <v>251039.7861</v>
          </cell>
        </row>
        <row r="295">
          <cell r="G295" t="str">
            <v>251039.8163.GEN</v>
          </cell>
        </row>
        <row r="296">
          <cell r="G296" t="str">
            <v>251039.8543</v>
          </cell>
        </row>
        <row r="297">
          <cell r="G297" t="str">
            <v>251039.8631</v>
          </cell>
        </row>
        <row r="298">
          <cell r="G298" t="str">
            <v>251039.8632</v>
          </cell>
        </row>
        <row r="299">
          <cell r="G299" t="str">
            <v>251039.8642.LODGING</v>
          </cell>
        </row>
        <row r="300">
          <cell r="G300" t="str">
            <v>251039.8642.MEALS</v>
          </cell>
        </row>
        <row r="301">
          <cell r="G301" t="str">
            <v>251039.8642.TRAVEL</v>
          </cell>
        </row>
        <row r="302">
          <cell r="G302" t="str">
            <v>Total Business  Unit 251039.</v>
          </cell>
        </row>
        <row r="303">
          <cell r="G303" t="str">
            <v>.</v>
          </cell>
        </row>
        <row r="304">
          <cell r="G304" t="str">
            <v>251040.5001</v>
          </cell>
        </row>
        <row r="305">
          <cell r="G305" t="str">
            <v>251040.5020</v>
          </cell>
        </row>
        <row r="306">
          <cell r="G306" t="str">
            <v>251040.5029</v>
          </cell>
        </row>
        <row r="307">
          <cell r="G307" t="str">
            <v>251040.5310</v>
          </cell>
        </row>
        <row r="308">
          <cell r="G308" t="str">
            <v>251040.5330</v>
          </cell>
        </row>
        <row r="309">
          <cell r="G309" t="str">
            <v>251040.5335</v>
          </cell>
        </row>
        <row r="310">
          <cell r="G310" t="str">
            <v>251040.5340</v>
          </cell>
        </row>
        <row r="311">
          <cell r="G311" t="str">
            <v>251040.5401</v>
          </cell>
        </row>
        <row r="312">
          <cell r="G312" t="str">
            <v>251040.5406</v>
          </cell>
        </row>
        <row r="313">
          <cell r="G313" t="str">
            <v>251040.5407</v>
          </cell>
        </row>
        <row r="314">
          <cell r="G314" t="str">
            <v>251040.5409</v>
          </cell>
        </row>
        <row r="315">
          <cell r="G315" t="str">
            <v>251040.5430</v>
          </cell>
        </row>
        <row r="316">
          <cell r="G316" t="str">
            <v>251040.5503</v>
          </cell>
        </row>
        <row r="317">
          <cell r="G317" t="str">
            <v>251040.5504</v>
          </cell>
        </row>
        <row r="318">
          <cell r="G318" t="str">
            <v>251040.5640</v>
          </cell>
        </row>
        <row r="319">
          <cell r="G319" t="str">
            <v>251040.7854</v>
          </cell>
        </row>
        <row r="320">
          <cell r="G320" t="str">
            <v>251040.7860.VOICE</v>
          </cell>
        </row>
        <row r="321">
          <cell r="G321" t="str">
            <v>251040.7861</v>
          </cell>
        </row>
        <row r="322">
          <cell r="G322" t="str">
            <v>251040.8163.COMPBEN</v>
          </cell>
        </row>
        <row r="323">
          <cell r="G323" t="str">
            <v>251040.8163.EMPREL</v>
          </cell>
        </row>
        <row r="324">
          <cell r="G324" t="str">
            <v>251040.8163.GEN</v>
          </cell>
        </row>
        <row r="325">
          <cell r="G325" t="str">
            <v>251040.8163.INTLSERV</v>
          </cell>
        </row>
        <row r="326">
          <cell r="G326" t="str">
            <v>251040.8163.TMOE</v>
          </cell>
        </row>
        <row r="327">
          <cell r="G327" t="str">
            <v>251040.8163.TRANSLTN</v>
          </cell>
        </row>
        <row r="328">
          <cell r="G328" t="str">
            <v>251040.8503</v>
          </cell>
        </row>
        <row r="329">
          <cell r="G329" t="str">
            <v>251040.8543</v>
          </cell>
        </row>
        <row r="330">
          <cell r="G330" t="str">
            <v>251040.8568</v>
          </cell>
        </row>
        <row r="331">
          <cell r="G331" t="str">
            <v>251040.8630</v>
          </cell>
        </row>
        <row r="332">
          <cell r="G332" t="str">
            <v>251040.8631</v>
          </cell>
        </row>
        <row r="333">
          <cell r="G333" t="str">
            <v>251040.8632</v>
          </cell>
        </row>
        <row r="334">
          <cell r="G334" t="str">
            <v>251040.8642.LODGING</v>
          </cell>
        </row>
        <row r="335">
          <cell r="G335" t="str">
            <v>251040.8642.MEALS</v>
          </cell>
        </row>
        <row r="336">
          <cell r="G336" t="str">
            <v>251040.8642.TRAVEL</v>
          </cell>
        </row>
        <row r="337">
          <cell r="G337" t="str">
            <v>251040.8663.GRPBEN</v>
          </cell>
        </row>
        <row r="338">
          <cell r="G338" t="str">
            <v>251040.8663.MGMTDEV</v>
          </cell>
        </row>
        <row r="339">
          <cell r="G339" t="str">
            <v>251040.8668</v>
          </cell>
        </row>
        <row r="340">
          <cell r="G340" t="str">
            <v>Total Business  Unit 251040.</v>
          </cell>
        </row>
        <row r="341">
          <cell r="G341" t="str">
            <v>.</v>
          </cell>
        </row>
        <row r="342">
          <cell r="G342" t="str">
            <v>251041.5001</v>
          </cell>
        </row>
        <row r="343">
          <cell r="G343" t="str">
            <v>251041.5020</v>
          </cell>
        </row>
        <row r="344">
          <cell r="G344" t="str">
            <v>251041.5029</v>
          </cell>
        </row>
        <row r="345">
          <cell r="G345" t="str">
            <v>251041.5310</v>
          </cell>
        </row>
        <row r="346">
          <cell r="G346" t="str">
            <v>251041.5330</v>
          </cell>
        </row>
        <row r="347">
          <cell r="G347" t="str">
            <v>251041.5335</v>
          </cell>
        </row>
        <row r="348">
          <cell r="G348" t="str">
            <v>251041.5340</v>
          </cell>
        </row>
        <row r="349">
          <cell r="G349" t="str">
            <v>251041.5401</v>
          </cell>
        </row>
        <row r="350">
          <cell r="G350" t="str">
            <v>251041.5406</v>
          </cell>
        </row>
        <row r="351">
          <cell r="G351" t="str">
            <v>251041.5407</v>
          </cell>
        </row>
        <row r="352">
          <cell r="G352" t="str">
            <v>251041.5409</v>
          </cell>
        </row>
        <row r="353">
          <cell r="G353" t="str">
            <v>251041.5430</v>
          </cell>
        </row>
        <row r="354">
          <cell r="G354" t="str">
            <v>251041.5503</v>
          </cell>
        </row>
        <row r="355">
          <cell r="G355" t="str">
            <v>251041.5504</v>
          </cell>
        </row>
        <row r="356">
          <cell r="G356" t="str">
            <v>251041.7854</v>
          </cell>
        </row>
        <row r="357">
          <cell r="G357" t="str">
            <v>251041.7860.VOICE</v>
          </cell>
        </row>
        <row r="358">
          <cell r="G358" t="str">
            <v>251041.7861</v>
          </cell>
        </row>
        <row r="359">
          <cell r="G359" t="str">
            <v>251041.8163.GEN</v>
          </cell>
        </row>
        <row r="360">
          <cell r="G360" t="str">
            <v>251041.8543</v>
          </cell>
        </row>
        <row r="361">
          <cell r="G361" t="str">
            <v>251041.8568</v>
          </cell>
        </row>
        <row r="362">
          <cell r="G362" t="str">
            <v>251041.8631</v>
          </cell>
        </row>
        <row r="363">
          <cell r="G363" t="str">
            <v>251041.8632</v>
          </cell>
        </row>
        <row r="364">
          <cell r="G364" t="str">
            <v>251041.8633.SPONSOR</v>
          </cell>
        </row>
        <row r="365">
          <cell r="G365" t="str">
            <v>251041.8642.LODGING</v>
          </cell>
        </row>
        <row r="366">
          <cell r="G366" t="str">
            <v>251041.8642.MEALS</v>
          </cell>
        </row>
        <row r="367">
          <cell r="G367" t="str">
            <v>251041.8642.TRAVEL</v>
          </cell>
        </row>
        <row r="368">
          <cell r="G368" t="str">
            <v>Total Business  Unit 251041.</v>
          </cell>
        </row>
        <row r="369">
          <cell r="G369" t="str">
            <v>.</v>
          </cell>
        </row>
        <row r="370">
          <cell r="G370" t="str">
            <v>251065.5001</v>
          </cell>
        </row>
        <row r="371">
          <cell r="G371" t="str">
            <v>251065.5020</v>
          </cell>
        </row>
        <row r="372">
          <cell r="G372" t="str">
            <v>251065.5029</v>
          </cell>
        </row>
        <row r="373">
          <cell r="G373" t="str">
            <v>251065.5310</v>
          </cell>
        </row>
        <row r="374">
          <cell r="G374" t="str">
            <v>251065.5330</v>
          </cell>
        </row>
        <row r="375">
          <cell r="G375" t="str">
            <v>251065.5335</v>
          </cell>
        </row>
        <row r="376">
          <cell r="G376" t="str">
            <v>251065.5340</v>
          </cell>
        </row>
        <row r="377">
          <cell r="G377" t="str">
            <v>251065.5401</v>
          </cell>
        </row>
        <row r="378">
          <cell r="G378" t="str">
            <v>251065.5406</v>
          </cell>
        </row>
        <row r="379">
          <cell r="G379" t="str">
            <v>251065.5407</v>
          </cell>
        </row>
        <row r="380">
          <cell r="G380" t="str">
            <v>251065.5409</v>
          </cell>
        </row>
        <row r="381">
          <cell r="G381" t="str">
            <v>251065.5430</v>
          </cell>
        </row>
        <row r="382">
          <cell r="G382" t="str">
            <v>251065.5503</v>
          </cell>
        </row>
        <row r="383">
          <cell r="G383" t="str">
            <v>251065.5504</v>
          </cell>
        </row>
        <row r="384">
          <cell r="G384" t="str">
            <v>251065.7851.SOFTWARE</v>
          </cell>
        </row>
        <row r="385">
          <cell r="G385" t="str">
            <v>251065.7851.SWMTCE</v>
          </cell>
        </row>
        <row r="386">
          <cell r="G386" t="str">
            <v>251065.7854</v>
          </cell>
        </row>
        <row r="387">
          <cell r="G387" t="str">
            <v>251065.7860.VOICE</v>
          </cell>
        </row>
        <row r="388">
          <cell r="G388" t="str">
            <v>251065.7861</v>
          </cell>
        </row>
        <row r="389">
          <cell r="G389" t="str">
            <v>251065.8163.GEN</v>
          </cell>
        </row>
        <row r="390">
          <cell r="G390" t="str">
            <v>251065.8163.RD</v>
          </cell>
        </row>
        <row r="391">
          <cell r="G391" t="str">
            <v>251065.8543</v>
          </cell>
        </row>
        <row r="392">
          <cell r="G392" t="str">
            <v>251065.8568</v>
          </cell>
        </row>
        <row r="393">
          <cell r="G393" t="str">
            <v>251065.8630</v>
          </cell>
        </row>
        <row r="394">
          <cell r="G394" t="str">
            <v>251065.8631</v>
          </cell>
        </row>
        <row r="395">
          <cell r="G395" t="str">
            <v>251065.8632</v>
          </cell>
        </row>
        <row r="396">
          <cell r="G396" t="str">
            <v>251065.8633.SPONSOR</v>
          </cell>
        </row>
        <row r="397">
          <cell r="G397" t="str">
            <v>251065.8642.LODGING</v>
          </cell>
        </row>
        <row r="398">
          <cell r="G398" t="str">
            <v>251065.8642.MEALS</v>
          </cell>
        </row>
        <row r="399">
          <cell r="G399" t="str">
            <v>251065.8642.TRAVEL</v>
          </cell>
        </row>
        <row r="400">
          <cell r="G400" t="str">
            <v>Total Business  Unit 251065.</v>
          </cell>
        </row>
        <row r="401">
          <cell r="G401" t="str">
            <v>.</v>
          </cell>
        </row>
        <row r="402">
          <cell r="G402" t="str">
            <v>251066.5001</v>
          </cell>
        </row>
        <row r="403">
          <cell r="G403" t="str">
            <v>251066.5020</v>
          </cell>
        </row>
        <row r="404">
          <cell r="G404" t="str">
            <v>251066.5029</v>
          </cell>
        </row>
        <row r="405">
          <cell r="G405" t="str">
            <v>251066.5310</v>
          </cell>
        </row>
        <row r="406">
          <cell r="G406" t="str">
            <v>251066.5330</v>
          </cell>
        </row>
        <row r="407">
          <cell r="G407" t="str">
            <v>251066.5335</v>
          </cell>
        </row>
        <row r="408">
          <cell r="G408" t="str">
            <v>251066.5340</v>
          </cell>
        </row>
        <row r="409">
          <cell r="G409" t="str">
            <v>251066.5401</v>
          </cell>
        </row>
        <row r="410">
          <cell r="G410" t="str">
            <v>251066.5406</v>
          </cell>
        </row>
        <row r="411">
          <cell r="G411" t="str">
            <v>251066.5407</v>
          </cell>
        </row>
        <row r="412">
          <cell r="G412" t="str">
            <v>251066.5409</v>
          </cell>
        </row>
        <row r="413">
          <cell r="G413" t="str">
            <v>251066.5430</v>
          </cell>
        </row>
        <row r="414">
          <cell r="G414" t="str">
            <v>251066.5503</v>
          </cell>
        </row>
        <row r="415">
          <cell r="G415" t="str">
            <v>251066.5504</v>
          </cell>
        </row>
        <row r="416">
          <cell r="G416" t="str">
            <v>251066.7851.SWMTCE</v>
          </cell>
        </row>
        <row r="417">
          <cell r="G417" t="str">
            <v>251066.7854</v>
          </cell>
        </row>
        <row r="418">
          <cell r="G418" t="str">
            <v>251066.7860.VOICE</v>
          </cell>
        </row>
        <row r="419">
          <cell r="G419" t="str">
            <v>251066.7861</v>
          </cell>
        </row>
        <row r="420">
          <cell r="G420" t="str">
            <v>251066.8163.GEN</v>
          </cell>
        </row>
        <row r="421">
          <cell r="G421" t="str">
            <v>251066.8543</v>
          </cell>
        </row>
        <row r="422">
          <cell r="G422" t="str">
            <v>251066.8568</v>
          </cell>
        </row>
        <row r="423">
          <cell r="G423" t="str">
            <v>251066.8631</v>
          </cell>
        </row>
        <row r="424">
          <cell r="G424" t="str">
            <v>251066.8632</v>
          </cell>
        </row>
        <row r="425">
          <cell r="G425" t="str">
            <v>251066.8633.SPONSOR</v>
          </cell>
        </row>
        <row r="426">
          <cell r="G426" t="str">
            <v>251066.8642.LODGING</v>
          </cell>
        </row>
        <row r="427">
          <cell r="G427" t="str">
            <v>251066.8642.MEALS</v>
          </cell>
        </row>
        <row r="428">
          <cell r="G428" t="str">
            <v>251066.8642.TRAVEL</v>
          </cell>
        </row>
        <row r="429">
          <cell r="G429" t="str">
            <v>Total Business  Unit 251066.</v>
          </cell>
        </row>
        <row r="430">
          <cell r="G430" t="str">
            <v>.</v>
          </cell>
        </row>
        <row r="431">
          <cell r="G431" t="str">
            <v>252021.5001</v>
          </cell>
        </row>
        <row r="432">
          <cell r="G432" t="str">
            <v>252021.5020</v>
          </cell>
        </row>
        <row r="433">
          <cell r="G433" t="str">
            <v>252021.5029</v>
          </cell>
        </row>
        <row r="434">
          <cell r="G434" t="str">
            <v>252021.5310</v>
          </cell>
        </row>
        <row r="435">
          <cell r="G435" t="str">
            <v>252021.5330</v>
          </cell>
        </row>
        <row r="436">
          <cell r="G436" t="str">
            <v>252021.5335</v>
          </cell>
        </row>
        <row r="437">
          <cell r="G437" t="str">
            <v>252021.5340</v>
          </cell>
        </row>
        <row r="438">
          <cell r="G438" t="str">
            <v>252021.5401</v>
          </cell>
        </row>
        <row r="439">
          <cell r="G439" t="str">
            <v>252021.5406</v>
          </cell>
        </row>
        <row r="440">
          <cell r="G440" t="str">
            <v>252021.5407</v>
          </cell>
        </row>
        <row r="441">
          <cell r="G441" t="str">
            <v>252021.5409</v>
          </cell>
        </row>
        <row r="442">
          <cell r="G442" t="str">
            <v>252021.5430</v>
          </cell>
        </row>
        <row r="443">
          <cell r="G443" t="str">
            <v>252021.5503</v>
          </cell>
        </row>
        <row r="444">
          <cell r="G444" t="str">
            <v>252021.5504</v>
          </cell>
        </row>
        <row r="445">
          <cell r="G445" t="str">
            <v>252021.7854</v>
          </cell>
        </row>
        <row r="446">
          <cell r="G446" t="str">
            <v>252021.7860.VOICE</v>
          </cell>
        </row>
        <row r="447">
          <cell r="G447" t="str">
            <v>252021.7861</v>
          </cell>
        </row>
        <row r="448">
          <cell r="G448" t="str">
            <v>252021.8163.GENERAL</v>
          </cell>
        </row>
        <row r="449">
          <cell r="G449" t="str">
            <v>252021.8503</v>
          </cell>
        </row>
        <row r="450">
          <cell r="G450" t="str">
            <v>252021.8543</v>
          </cell>
        </row>
        <row r="451">
          <cell r="G451" t="str">
            <v>252021.8568</v>
          </cell>
        </row>
        <row r="452">
          <cell r="G452" t="str">
            <v>252021.8631</v>
          </cell>
        </row>
        <row r="453">
          <cell r="G453" t="str">
            <v>252021.8632</v>
          </cell>
        </row>
        <row r="454">
          <cell r="G454" t="str">
            <v>252021.8633.SPONSOR</v>
          </cell>
        </row>
        <row r="455">
          <cell r="G455" t="str">
            <v>252021.8642.LODGING</v>
          </cell>
        </row>
        <row r="456">
          <cell r="G456" t="str">
            <v>252021.8642.MEALS</v>
          </cell>
        </row>
        <row r="457">
          <cell r="G457" t="str">
            <v>252021.8642.TRAVEL</v>
          </cell>
        </row>
        <row r="458">
          <cell r="G458" t="str">
            <v>252021.8663</v>
          </cell>
        </row>
        <row r="459">
          <cell r="G459" t="str">
            <v>Total Business  Unit 252021.</v>
          </cell>
        </row>
        <row r="460">
          <cell r="G460" t="str">
            <v>.</v>
          </cell>
        </row>
        <row r="461">
          <cell r="G461" t="str">
            <v>252025.5001</v>
          </cell>
        </row>
        <row r="462">
          <cell r="G462" t="str">
            <v>252025.5020</v>
          </cell>
        </row>
        <row r="463">
          <cell r="G463" t="str">
            <v>252025.5029</v>
          </cell>
        </row>
        <row r="464">
          <cell r="G464" t="str">
            <v>252025.5310</v>
          </cell>
        </row>
        <row r="465">
          <cell r="G465" t="str">
            <v>252025.5330</v>
          </cell>
        </row>
        <row r="466">
          <cell r="G466" t="str">
            <v>252025.5335</v>
          </cell>
        </row>
        <row r="467">
          <cell r="G467" t="str">
            <v>252025.5340</v>
          </cell>
        </row>
        <row r="468">
          <cell r="G468" t="str">
            <v>252025.5401</v>
          </cell>
        </row>
        <row r="469">
          <cell r="G469" t="str">
            <v>252025.5406</v>
          </cell>
        </row>
        <row r="470">
          <cell r="G470" t="str">
            <v>252025.5407</v>
          </cell>
        </row>
        <row r="471">
          <cell r="G471" t="str">
            <v>252025.5409</v>
          </cell>
        </row>
        <row r="472">
          <cell r="G472" t="str">
            <v>252025.5430</v>
          </cell>
        </row>
        <row r="473">
          <cell r="G473" t="str">
            <v>252025.5503</v>
          </cell>
        </row>
        <row r="474">
          <cell r="G474" t="str">
            <v>252025.5504</v>
          </cell>
        </row>
        <row r="475">
          <cell r="G475" t="str">
            <v>252025.7854</v>
          </cell>
        </row>
        <row r="476">
          <cell r="G476" t="str">
            <v>252025.7860.VOICE</v>
          </cell>
        </row>
        <row r="477">
          <cell r="G477" t="str">
            <v>252025.7861</v>
          </cell>
        </row>
        <row r="478">
          <cell r="G478" t="str">
            <v>252025.8163.GEN</v>
          </cell>
        </row>
        <row r="479">
          <cell r="G479" t="str">
            <v>252025.8503</v>
          </cell>
        </row>
        <row r="480">
          <cell r="G480" t="str">
            <v>252025.8543</v>
          </cell>
        </row>
        <row r="481">
          <cell r="G481" t="str">
            <v>252025.8568</v>
          </cell>
        </row>
        <row r="482">
          <cell r="G482" t="str">
            <v>252025.8631</v>
          </cell>
        </row>
        <row r="483">
          <cell r="G483" t="str">
            <v>252025.8632</v>
          </cell>
        </row>
        <row r="484">
          <cell r="G484" t="str">
            <v>252025.8642.LODGING</v>
          </cell>
        </row>
        <row r="485">
          <cell r="G485" t="str">
            <v>252025.8642.MEALS</v>
          </cell>
        </row>
        <row r="486">
          <cell r="G486" t="str">
            <v>252025.8642.TRAVEL</v>
          </cell>
        </row>
        <row r="487">
          <cell r="G487" t="str">
            <v>Total Business  Unit 252025.</v>
          </cell>
        </row>
        <row r="488">
          <cell r="G488" t="str">
            <v>.</v>
          </cell>
        </row>
        <row r="489">
          <cell r="G489" t="str">
            <v>252030.5001</v>
          </cell>
        </row>
        <row r="490">
          <cell r="G490" t="str">
            <v>252030.5020</v>
          </cell>
        </row>
        <row r="491">
          <cell r="G491" t="str">
            <v>252030.5029</v>
          </cell>
        </row>
        <row r="492">
          <cell r="G492" t="str">
            <v>252030.5310</v>
          </cell>
        </row>
        <row r="493">
          <cell r="G493" t="str">
            <v>252030.5330</v>
          </cell>
        </row>
        <row r="494">
          <cell r="G494" t="str">
            <v>252030.5335</v>
          </cell>
        </row>
        <row r="495">
          <cell r="G495" t="str">
            <v>252030.5340</v>
          </cell>
        </row>
        <row r="496">
          <cell r="G496" t="str">
            <v>252030.5401</v>
          </cell>
        </row>
        <row r="497">
          <cell r="G497" t="str">
            <v>252030.5406</v>
          </cell>
        </row>
        <row r="498">
          <cell r="G498" t="str">
            <v>252030.5407</v>
          </cell>
        </row>
        <row r="499">
          <cell r="G499" t="str">
            <v>252030.5409</v>
          </cell>
        </row>
        <row r="500">
          <cell r="G500" t="str">
            <v>252030.5430</v>
          </cell>
        </row>
        <row r="501">
          <cell r="G501" t="str">
            <v>252030.5503</v>
          </cell>
        </row>
        <row r="502">
          <cell r="G502" t="str">
            <v>252030.5504</v>
          </cell>
        </row>
        <row r="503">
          <cell r="G503" t="str">
            <v>252030.7854</v>
          </cell>
        </row>
        <row r="504">
          <cell r="G504" t="str">
            <v>252030.7860.VOICE</v>
          </cell>
        </row>
        <row r="505">
          <cell r="G505" t="str">
            <v>252030.7861</v>
          </cell>
        </row>
        <row r="506">
          <cell r="G506" t="str">
            <v>252030.8163.BRANDING</v>
          </cell>
        </row>
        <row r="507">
          <cell r="G507" t="str">
            <v>252030.8163.CSRESP</v>
          </cell>
        </row>
        <row r="508">
          <cell r="G508" t="str">
            <v>252030.8163.DESIGN</v>
          </cell>
        </row>
        <row r="509">
          <cell r="G509" t="str">
            <v>252030.8163.GEN</v>
          </cell>
        </row>
        <row r="510">
          <cell r="G510" t="str">
            <v>252030.8163.GOVTRLTN</v>
          </cell>
        </row>
        <row r="511">
          <cell r="G511" t="str">
            <v>252030.8163.INTRLCOM</v>
          </cell>
        </row>
        <row r="512">
          <cell r="G512" t="str">
            <v>252030.8163.PBLICREL</v>
          </cell>
        </row>
        <row r="513">
          <cell r="G513" t="str">
            <v>252030.8163.WEBSITE</v>
          </cell>
        </row>
        <row r="514">
          <cell r="G514" t="str">
            <v>252030.8500.NEWS</v>
          </cell>
        </row>
        <row r="515">
          <cell r="G515" t="str">
            <v>252030.8501.ANNUAL</v>
          </cell>
        </row>
        <row r="516">
          <cell r="G516" t="str">
            <v>252030.8501.CSRESP</v>
          </cell>
        </row>
        <row r="517">
          <cell r="G517" t="str">
            <v>252030.8501.QRTRLY</v>
          </cell>
        </row>
        <row r="518">
          <cell r="G518" t="str">
            <v>252030.8503.ADVRTSE</v>
          </cell>
        </row>
        <row r="519">
          <cell r="G519" t="str">
            <v>252030.8503.PROMOTN</v>
          </cell>
        </row>
        <row r="520">
          <cell r="G520" t="str">
            <v>252030.8543.CONFRNCE</v>
          </cell>
        </row>
        <row r="521">
          <cell r="G521" t="str">
            <v>252030.8546</v>
          </cell>
        </row>
        <row r="522">
          <cell r="G522" t="str">
            <v>252030.8568</v>
          </cell>
        </row>
        <row r="523">
          <cell r="G523" t="str">
            <v>252030.8631</v>
          </cell>
        </row>
        <row r="524">
          <cell r="G524" t="str">
            <v>252030.8632</v>
          </cell>
        </row>
        <row r="525">
          <cell r="G525" t="str">
            <v>252030.8633.NONRCPT</v>
          </cell>
        </row>
        <row r="526">
          <cell r="G526" t="str">
            <v>252030.8633.SPONSOR</v>
          </cell>
        </row>
        <row r="527">
          <cell r="G527" t="str">
            <v>252030.8633.TAXRCPT</v>
          </cell>
        </row>
        <row r="528">
          <cell r="G528" t="str">
            <v>252030.8642.LODGING</v>
          </cell>
        </row>
        <row r="529">
          <cell r="G529" t="str">
            <v>252030.8642.MEALS</v>
          </cell>
        </row>
        <row r="530">
          <cell r="G530" t="str">
            <v>252030.8642.TRAVEL</v>
          </cell>
        </row>
        <row r="531">
          <cell r="G531" t="str">
            <v>Total Business  Unit 252030.</v>
          </cell>
        </row>
        <row r="532">
          <cell r="G532" t="str">
            <v>.</v>
          </cell>
        </row>
        <row r="533">
          <cell r="G533" t="str">
            <v>252031.5001</v>
          </cell>
        </row>
        <row r="534">
          <cell r="G534" t="str">
            <v>252031.5020</v>
          </cell>
        </row>
        <row r="535">
          <cell r="G535" t="str">
            <v>252031.5029</v>
          </cell>
        </row>
        <row r="536">
          <cell r="G536" t="str">
            <v>252031.5310</v>
          </cell>
        </row>
        <row r="537">
          <cell r="G537" t="str">
            <v>252031.5330</v>
          </cell>
        </row>
        <row r="538">
          <cell r="G538" t="str">
            <v>252031.5335</v>
          </cell>
        </row>
        <row r="539">
          <cell r="G539" t="str">
            <v>252031.5340</v>
          </cell>
        </row>
        <row r="540">
          <cell r="G540" t="str">
            <v>252031.5401</v>
          </cell>
        </row>
        <row r="541">
          <cell r="G541" t="str">
            <v>252031.5406</v>
          </cell>
        </row>
        <row r="542">
          <cell r="G542" t="str">
            <v>252031.5407</v>
          </cell>
        </row>
        <row r="543">
          <cell r="G543" t="str">
            <v>252031.5409</v>
          </cell>
        </row>
        <row r="544">
          <cell r="G544" t="str">
            <v>252031.5430</v>
          </cell>
        </row>
        <row r="545">
          <cell r="G545" t="str">
            <v>252031.5503</v>
          </cell>
        </row>
        <row r="546">
          <cell r="G546" t="str">
            <v>252031.5504</v>
          </cell>
        </row>
        <row r="547">
          <cell r="G547" t="str">
            <v>252031.7854</v>
          </cell>
        </row>
        <row r="548">
          <cell r="G548" t="str">
            <v>252031.7860.VOICE</v>
          </cell>
        </row>
        <row r="549">
          <cell r="G549" t="str">
            <v>252031.7861</v>
          </cell>
        </row>
        <row r="550">
          <cell r="G550" t="str">
            <v>252031.8163.GEN</v>
          </cell>
        </row>
        <row r="551">
          <cell r="G551" t="str">
            <v>252031.8500.ANNUAL</v>
          </cell>
        </row>
        <row r="552">
          <cell r="G552" t="str">
            <v>252031.8500.NEWS</v>
          </cell>
        </row>
        <row r="553">
          <cell r="G553" t="str">
            <v>252031.8500.QRTRLY</v>
          </cell>
        </row>
        <row r="554">
          <cell r="G554" t="str">
            <v>252031.8501.ANNUAL</v>
          </cell>
        </row>
        <row r="555">
          <cell r="G555" t="str">
            <v>252031.8501.QRTRLY</v>
          </cell>
        </row>
        <row r="556">
          <cell r="G556" t="str">
            <v>252031.8503.PROMOTN</v>
          </cell>
        </row>
        <row r="557">
          <cell r="G557" t="str">
            <v>252031.8543</v>
          </cell>
        </row>
        <row r="558">
          <cell r="G558" t="str">
            <v>252031.8568</v>
          </cell>
        </row>
        <row r="559">
          <cell r="G559" t="str">
            <v>252031.8631</v>
          </cell>
        </row>
        <row r="560">
          <cell r="G560" t="str">
            <v>252031.8632</v>
          </cell>
        </row>
        <row r="561">
          <cell r="G561" t="str">
            <v>252031.8633.SPONSOR</v>
          </cell>
        </row>
        <row r="562">
          <cell r="G562" t="str">
            <v>252031.8633.TAXRCPT</v>
          </cell>
        </row>
        <row r="563">
          <cell r="G563" t="str">
            <v>252031.8642.LODGING</v>
          </cell>
        </row>
        <row r="564">
          <cell r="G564" t="str">
            <v>252031.8642.MEALS</v>
          </cell>
        </row>
        <row r="565">
          <cell r="G565" t="str">
            <v>252031.8642.TRAVEL</v>
          </cell>
        </row>
        <row r="566">
          <cell r="G566" t="str">
            <v>Total Business  Unit 252031.</v>
          </cell>
        </row>
        <row r="567">
          <cell r="G567" t="str">
            <v>.</v>
          </cell>
        </row>
        <row r="568">
          <cell r="G568" t="str">
            <v>252035.5001</v>
          </cell>
        </row>
        <row r="569">
          <cell r="G569" t="str">
            <v>252035.5020</v>
          </cell>
        </row>
        <row r="570">
          <cell r="G570" t="str">
            <v>252035.5029</v>
          </cell>
        </row>
        <row r="571">
          <cell r="G571" t="str">
            <v>252035.5310</v>
          </cell>
        </row>
        <row r="572">
          <cell r="G572" t="str">
            <v>252035.5330</v>
          </cell>
        </row>
        <row r="573">
          <cell r="G573" t="str">
            <v>252035.5335</v>
          </cell>
        </row>
        <row r="574">
          <cell r="G574" t="str">
            <v>252035.5340</v>
          </cell>
        </row>
        <row r="575">
          <cell r="G575" t="str">
            <v>252035.5401</v>
          </cell>
        </row>
        <row r="576">
          <cell r="G576" t="str">
            <v>252035.5406</v>
          </cell>
        </row>
        <row r="577">
          <cell r="G577" t="str">
            <v>252035.5407</v>
          </cell>
        </row>
        <row r="578">
          <cell r="G578" t="str">
            <v>252035.5409</v>
          </cell>
        </row>
        <row r="579">
          <cell r="G579" t="str">
            <v>252035.5430</v>
          </cell>
        </row>
        <row r="580">
          <cell r="G580" t="str">
            <v>252035.5503</v>
          </cell>
        </row>
        <row r="581">
          <cell r="G581" t="str">
            <v>252035.5504</v>
          </cell>
        </row>
        <row r="582">
          <cell r="G582" t="str">
            <v>252035.7854</v>
          </cell>
        </row>
        <row r="583">
          <cell r="G583" t="str">
            <v>252035.7860.VOICE</v>
          </cell>
        </row>
        <row r="584">
          <cell r="G584" t="str">
            <v>252035.7861</v>
          </cell>
        </row>
        <row r="585">
          <cell r="G585" t="str">
            <v>252035.8163.GEN</v>
          </cell>
        </row>
        <row r="586">
          <cell r="G586" t="str">
            <v>252035.8543</v>
          </cell>
        </row>
        <row r="587">
          <cell r="G587" t="str">
            <v>252035.8630</v>
          </cell>
        </row>
        <row r="588">
          <cell r="G588" t="str">
            <v>252035.8631</v>
          </cell>
        </row>
        <row r="589">
          <cell r="G589" t="str">
            <v>252035.8642.LODGING</v>
          </cell>
        </row>
        <row r="590">
          <cell r="G590" t="str">
            <v>252035.8642.MEALS</v>
          </cell>
        </row>
        <row r="591">
          <cell r="G591" t="str">
            <v>252035.8642.TRAVEL</v>
          </cell>
        </row>
        <row r="592">
          <cell r="G592" t="str">
            <v>252035.8668</v>
          </cell>
        </row>
        <row r="593">
          <cell r="G593" t="str">
            <v>Total Business  Unit 252035.</v>
          </cell>
        </row>
        <row r="594">
          <cell r="G594" t="str">
            <v>.</v>
          </cell>
        </row>
        <row r="595">
          <cell r="G595" t="str">
            <v>252036.8750.100</v>
          </cell>
        </row>
        <row r="596">
          <cell r="G596" t="str">
            <v>Total Business  Unit 252036.</v>
          </cell>
        </row>
        <row r="597">
          <cell r="G597" t="str">
            <v>.</v>
          </cell>
        </row>
        <row r="598">
          <cell r="G598" t="str">
            <v>252040.5001</v>
          </cell>
        </row>
        <row r="599">
          <cell r="G599" t="str">
            <v>252040.5020</v>
          </cell>
        </row>
        <row r="600">
          <cell r="G600" t="str">
            <v>252040.5029</v>
          </cell>
        </row>
        <row r="601">
          <cell r="G601" t="str">
            <v>252040.5310</v>
          </cell>
        </row>
        <row r="602">
          <cell r="G602" t="str">
            <v>252040.5330</v>
          </cell>
        </row>
        <row r="603">
          <cell r="G603" t="str">
            <v>252040.5335</v>
          </cell>
        </row>
        <row r="604">
          <cell r="G604" t="str">
            <v>252040.5340</v>
          </cell>
        </row>
        <row r="605">
          <cell r="G605" t="str">
            <v>252040.5401</v>
          </cell>
        </row>
        <row r="606">
          <cell r="G606" t="str">
            <v>252040.5406</v>
          </cell>
        </row>
        <row r="607">
          <cell r="G607" t="str">
            <v>252040.5407</v>
          </cell>
        </row>
        <row r="608">
          <cell r="G608" t="str">
            <v>252040.5409</v>
          </cell>
        </row>
        <row r="609">
          <cell r="G609" t="str">
            <v>252040.5430</v>
          </cell>
        </row>
        <row r="610">
          <cell r="G610" t="str">
            <v>252040.5503</v>
          </cell>
        </row>
        <row r="611">
          <cell r="G611" t="str">
            <v>252040.5504</v>
          </cell>
        </row>
        <row r="612">
          <cell r="G612" t="str">
            <v>252040.7851.SOFTWARE</v>
          </cell>
        </row>
        <row r="613">
          <cell r="G613" t="str">
            <v>252040.7851.SWMTCE</v>
          </cell>
        </row>
        <row r="614">
          <cell r="G614" t="str">
            <v>252040.7854</v>
          </cell>
        </row>
        <row r="615">
          <cell r="G615" t="str">
            <v>252040.7860.VOICE</v>
          </cell>
        </row>
        <row r="616">
          <cell r="G616" t="str">
            <v>252040.7861</v>
          </cell>
        </row>
        <row r="617">
          <cell r="G617" t="str">
            <v>252040.8163.GEN</v>
          </cell>
        </row>
        <row r="618">
          <cell r="G618" t="str">
            <v>252040.8543</v>
          </cell>
        </row>
        <row r="619">
          <cell r="G619" t="str">
            <v>252040.8562</v>
          </cell>
        </row>
        <row r="620">
          <cell r="G620" t="str">
            <v>252040.8568</v>
          </cell>
        </row>
        <row r="621">
          <cell r="G621" t="str">
            <v>252040.8631</v>
          </cell>
        </row>
        <row r="622">
          <cell r="G622" t="str">
            <v>252040.8632</v>
          </cell>
        </row>
        <row r="623">
          <cell r="G623" t="str">
            <v>252040.8633.SPONSOR</v>
          </cell>
        </row>
        <row r="624">
          <cell r="G624" t="str">
            <v>252040.8642.LODGING</v>
          </cell>
        </row>
        <row r="625">
          <cell r="G625" t="str">
            <v>252040.8642.MEALS</v>
          </cell>
        </row>
        <row r="626">
          <cell r="G626" t="str">
            <v>252040.8642.TRAVEL</v>
          </cell>
        </row>
        <row r="627">
          <cell r="G627" t="str">
            <v>252040.8850.04</v>
          </cell>
        </row>
        <row r="628">
          <cell r="G628" t="str">
            <v>252040.8850.30</v>
          </cell>
        </row>
        <row r="629">
          <cell r="G629" t="str">
            <v>252040.8850.35</v>
          </cell>
        </row>
        <row r="630">
          <cell r="G630" t="str">
            <v>252040.8850.36</v>
          </cell>
        </row>
        <row r="631">
          <cell r="G631" t="str">
            <v>252040.8850.37</v>
          </cell>
        </row>
        <row r="632">
          <cell r="G632" t="str">
            <v>252040.8850.38</v>
          </cell>
        </row>
        <row r="633">
          <cell r="G633" t="str">
            <v>Total Business  Unit 252040.</v>
          </cell>
        </row>
        <row r="634">
          <cell r="G634" t="str">
            <v>.</v>
          </cell>
        </row>
        <row r="635">
          <cell r="G635" t="str">
            <v>252041.8516</v>
          </cell>
        </row>
        <row r="636">
          <cell r="G636" t="str">
            <v>252041.8556</v>
          </cell>
        </row>
        <row r="637">
          <cell r="G637" t="str">
            <v>252041.8790.WGLDCNCL</v>
          </cell>
        </row>
        <row r="638">
          <cell r="G638" t="str">
            <v>252041.8811.GOLD</v>
          </cell>
        </row>
        <row r="639">
          <cell r="G639" t="str">
            <v>252041.8811.SILVER</v>
          </cell>
        </row>
        <row r="640">
          <cell r="G640" t="str">
            <v>252041.8812.GOLD</v>
          </cell>
        </row>
        <row r="641">
          <cell r="G641" t="str">
            <v>252041.8812.SILVER</v>
          </cell>
        </row>
        <row r="642">
          <cell r="G642" t="str">
            <v>252041.8950.RLZD</v>
          </cell>
        </row>
        <row r="643">
          <cell r="G643" t="str">
            <v>252041.8950.UNRLZD</v>
          </cell>
        </row>
        <row r="644">
          <cell r="G644" t="str">
            <v>252041.8987.OTHER</v>
          </cell>
        </row>
        <row r="645">
          <cell r="G645" t="str">
            <v>252041.8987.PNLTYPR</v>
          </cell>
        </row>
        <row r="646">
          <cell r="G646" t="str">
            <v>Total Business  Unit 252041.</v>
          </cell>
        </row>
        <row r="647">
          <cell r="G647" t="str">
            <v>.</v>
          </cell>
        </row>
        <row r="648">
          <cell r="G648" t="str">
            <v>260102.8100.GEOANAL</v>
          </cell>
        </row>
        <row r="649">
          <cell r="G649" t="str">
            <v>260102.8163</v>
          </cell>
        </row>
        <row r="650">
          <cell r="G650" t="str">
            <v>260102.8661.GENERAL</v>
          </cell>
        </row>
        <row r="651">
          <cell r="G651" t="str">
            <v>Total Business  Unit 260102.</v>
          </cell>
        </row>
        <row r="652">
          <cell r="G652" t="str">
            <v>.</v>
          </cell>
        </row>
        <row r="653">
          <cell r="G653" t="str">
            <v>260103.8010.5003</v>
          </cell>
        </row>
        <row r="654">
          <cell r="G654" t="str">
            <v>260103.8010.6090</v>
          </cell>
        </row>
        <row r="655">
          <cell r="G655" t="str">
            <v>260103.8010.8299</v>
          </cell>
        </row>
        <row r="656">
          <cell r="G656" t="str">
            <v>260103.8010.8850</v>
          </cell>
        </row>
        <row r="657">
          <cell r="G657" t="str">
            <v>Total Business  Unit 260103.</v>
          </cell>
        </row>
        <row r="658">
          <cell r="G658" t="str">
            <v>.</v>
          </cell>
        </row>
        <row r="659">
          <cell r="G659" t="str">
            <v>288005.5001</v>
          </cell>
        </row>
        <row r="660">
          <cell r="G660" t="str">
            <v>288005.5020</v>
          </cell>
        </row>
        <row r="661">
          <cell r="G661" t="str">
            <v>288005.5029</v>
          </cell>
        </row>
        <row r="662">
          <cell r="G662" t="str">
            <v>288005.5310</v>
          </cell>
        </row>
        <row r="663">
          <cell r="G663" t="str">
            <v>288005.5330</v>
          </cell>
        </row>
        <row r="664">
          <cell r="G664" t="str">
            <v>288005.5335</v>
          </cell>
        </row>
        <row r="665">
          <cell r="G665" t="str">
            <v>288005.5340</v>
          </cell>
        </row>
        <row r="666">
          <cell r="G666" t="str">
            <v>288005.5401</v>
          </cell>
        </row>
        <row r="667">
          <cell r="G667" t="str">
            <v>288005.5406</v>
          </cell>
        </row>
        <row r="668">
          <cell r="G668" t="str">
            <v>288005.5407</v>
          </cell>
        </row>
        <row r="669">
          <cell r="G669" t="str">
            <v>288005.5409</v>
          </cell>
        </row>
        <row r="670">
          <cell r="G670" t="str">
            <v>288005.5430</v>
          </cell>
        </row>
        <row r="671">
          <cell r="G671" t="str">
            <v>288005.5503</v>
          </cell>
        </row>
        <row r="672">
          <cell r="G672" t="str">
            <v>288005.5504</v>
          </cell>
        </row>
        <row r="673">
          <cell r="G673" t="str">
            <v>288005.5640</v>
          </cell>
        </row>
        <row r="674">
          <cell r="G674" t="str">
            <v>288005.7851.HARDWARE</v>
          </cell>
        </row>
        <row r="675">
          <cell r="G675" t="str">
            <v>288005.7854</v>
          </cell>
        </row>
        <row r="676">
          <cell r="G676" t="str">
            <v>288005.7860.VOICE</v>
          </cell>
        </row>
        <row r="677">
          <cell r="G677" t="str">
            <v>288005.7861</v>
          </cell>
        </row>
        <row r="678">
          <cell r="G678" t="str">
            <v>288005.8163.IMMGRTN</v>
          </cell>
        </row>
        <row r="679">
          <cell r="G679" t="str">
            <v>288005.8163.INTLSERV</v>
          </cell>
        </row>
        <row r="680">
          <cell r="G680" t="str">
            <v>288005.8543</v>
          </cell>
        </row>
        <row r="681">
          <cell r="G681" t="str">
            <v>288005.8568</v>
          </cell>
        </row>
        <row r="682">
          <cell r="G682" t="str">
            <v>288005.8630</v>
          </cell>
        </row>
        <row r="683">
          <cell r="G683" t="str">
            <v>288005.8631</v>
          </cell>
        </row>
        <row r="684">
          <cell r="G684" t="str">
            <v>288005.8642.LODGING</v>
          </cell>
        </row>
        <row r="685">
          <cell r="G685" t="str">
            <v>288005.8642.MEALS</v>
          </cell>
        </row>
        <row r="686">
          <cell r="G686" t="str">
            <v>288005.8642.TRAVEL</v>
          </cell>
        </row>
        <row r="687">
          <cell r="G687" t="str">
            <v>288005.8668</v>
          </cell>
        </row>
        <row r="688">
          <cell r="G688" t="str">
            <v>Total Business  Unit 288005.</v>
          </cell>
        </row>
        <row r="689">
          <cell r="G689" t="str">
            <v>.</v>
          </cell>
        </row>
      </sheetData>
      <sheetData sheetId="12">
        <row r="2">
          <cell r="G2" t="str">
            <v>251031.5001</v>
          </cell>
        </row>
      </sheetData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h 2008 test"/>
      <sheetName val="February 2008 test"/>
      <sheetName val="January 2008 test"/>
      <sheetName val="December 2007 test"/>
      <sheetName val="November 2007 test"/>
      <sheetName val="October 2007 test"/>
      <sheetName val="September 2007 test"/>
      <sheetName val="August 2007 test"/>
      <sheetName val="July 2007 test"/>
      <sheetName val="June 2007 test"/>
      <sheetName val="may 2007 test"/>
      <sheetName val="april 2007 test"/>
      <sheetName val="march 2007 test"/>
      <sheetName val="summary socgen"/>
      <sheetName val="inputs"/>
      <sheetName val="df_cu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>
            <v>39262</v>
          </cell>
        </row>
        <row r="3">
          <cell r="B3">
            <v>1.92</v>
          </cell>
        </row>
      </sheetData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Q69"/>
  <sheetViews>
    <sheetView zoomScale="145" zoomScaleNormal="145" workbookViewId="0">
      <selection activeCell="B63" sqref="B63:P63"/>
    </sheetView>
  </sheetViews>
  <sheetFormatPr defaultColWidth="9.28515625" defaultRowHeight="12.75" x14ac:dyDescent="0.2"/>
  <cols>
    <col min="1" max="1" width="4.28515625" style="6" customWidth="1"/>
    <col min="2" max="2" width="14.5703125" style="6" customWidth="1"/>
    <col min="3" max="3" width="7.28515625" style="57" customWidth="1"/>
    <col min="4" max="4" width="8.7109375" style="36" bestFit="1" customWidth="1"/>
    <col min="5" max="7" width="9.28515625" style="36" bestFit="1" customWidth="1"/>
    <col min="8" max="8" width="6" style="36" bestFit="1" customWidth="1"/>
    <col min="9" max="9" width="6.28515625" style="36" bestFit="1" customWidth="1"/>
    <col min="10" max="10" width="8.28515625" style="6" bestFit="1" customWidth="1"/>
    <col min="11" max="11" width="9.5703125" style="6" bestFit="1" customWidth="1"/>
    <col min="12" max="12" width="7.42578125" style="6" bestFit="1" customWidth="1"/>
    <col min="13" max="14" width="9.42578125" style="36" customWidth="1"/>
    <col min="15" max="15" width="8.28515625" style="36" bestFit="1" customWidth="1"/>
    <col min="16" max="16" width="7.7109375" style="6" bestFit="1" customWidth="1"/>
    <col min="17" max="17" width="11.28515625" style="6" bestFit="1" customWidth="1"/>
    <col min="18" max="16384" width="9.28515625" style="6"/>
  </cols>
  <sheetData>
    <row r="1" spans="1:17" x14ac:dyDescent="0.2">
      <c r="A1" s="58" t="s">
        <v>0</v>
      </c>
      <c r="B1" s="1"/>
      <c r="C1" s="2"/>
      <c r="D1" s="3"/>
      <c r="E1" s="3"/>
      <c r="F1" s="3"/>
      <c r="G1" s="3"/>
      <c r="H1" s="3"/>
      <c r="I1" s="3"/>
      <c r="J1" s="1"/>
      <c r="K1" s="1"/>
      <c r="L1" s="1"/>
      <c r="M1" s="3"/>
      <c r="N1" s="1"/>
      <c r="O1" s="1"/>
      <c r="P1" s="4"/>
      <c r="Q1" s="5"/>
    </row>
    <row r="2" spans="1:17" ht="39.75" customHeight="1" x14ac:dyDescent="0.2">
      <c r="A2" s="7"/>
      <c r="B2" s="59" t="s">
        <v>1</v>
      </c>
      <c r="C2" s="7" t="s">
        <v>2</v>
      </c>
      <c r="D2" s="7" t="s">
        <v>3</v>
      </c>
      <c r="E2" s="59" t="s">
        <v>4</v>
      </c>
      <c r="F2" s="59" t="s">
        <v>5</v>
      </c>
      <c r="G2" s="59" t="s">
        <v>6</v>
      </c>
      <c r="H2" s="17" t="s">
        <v>7</v>
      </c>
      <c r="I2" s="17" t="s">
        <v>8</v>
      </c>
      <c r="J2" s="7" t="s">
        <v>9</v>
      </c>
      <c r="K2" s="60" t="s">
        <v>10</v>
      </c>
      <c r="L2" s="60" t="s">
        <v>11</v>
      </c>
      <c r="M2" s="61" t="s">
        <v>12</v>
      </c>
      <c r="N2" s="61" t="s">
        <v>71</v>
      </c>
      <c r="O2" s="61" t="s">
        <v>13</v>
      </c>
      <c r="P2" s="61" t="s">
        <v>14</v>
      </c>
      <c r="Q2" s="8"/>
    </row>
    <row r="3" spans="1:17" ht="18" x14ac:dyDescent="0.2">
      <c r="A3" s="9"/>
      <c r="B3" s="10"/>
      <c r="C3" s="11"/>
      <c r="D3" s="12" t="s">
        <v>15</v>
      </c>
      <c r="E3" s="62" t="s">
        <v>16</v>
      </c>
      <c r="F3" s="62" t="s">
        <v>16</v>
      </c>
      <c r="G3" s="62" t="s">
        <v>16</v>
      </c>
      <c r="H3" s="62" t="s">
        <v>17</v>
      </c>
      <c r="I3" s="62" t="s">
        <v>17</v>
      </c>
      <c r="J3" s="12" t="s">
        <v>15</v>
      </c>
      <c r="K3" s="13" t="s">
        <v>18</v>
      </c>
      <c r="L3" s="13" t="s">
        <v>18</v>
      </c>
      <c r="M3" s="14" t="s">
        <v>19</v>
      </c>
      <c r="N3" s="14" t="s">
        <v>20</v>
      </c>
      <c r="O3" s="14" t="s">
        <v>19</v>
      </c>
      <c r="P3" s="14" t="s">
        <v>19</v>
      </c>
      <c r="Q3" s="15"/>
    </row>
    <row r="4" spans="1:17" x14ac:dyDescent="0.2">
      <c r="A4" s="177" t="s">
        <v>21</v>
      </c>
      <c r="B4" s="180" t="s">
        <v>22</v>
      </c>
      <c r="C4" s="34" t="s">
        <v>73</v>
      </c>
      <c r="D4" s="16">
        <v>100</v>
      </c>
      <c r="E4" s="19">
        <f>'[10]Fort Knox'!$E$7</f>
        <v>5645</v>
      </c>
      <c r="F4" s="19">
        <f>'[10]Fort Knox'!$E$8-G4</f>
        <v>2856</v>
      </c>
      <c r="G4" s="19">
        <v>2927</v>
      </c>
      <c r="H4" s="18">
        <f>'[10]Fort Knox'!$E$9</f>
        <v>0.44</v>
      </c>
      <c r="I4" s="18">
        <f>[11]MDA!$E$20</f>
        <v>0.19181716296548201</v>
      </c>
      <c r="J4" s="32">
        <f>'[10]Fort Knox'!$E$10</f>
        <v>0.83399999999999996</v>
      </c>
      <c r="K4" s="35">
        <f>'Review of Operations'!B6</f>
        <v>52194</v>
      </c>
      <c r="L4" s="19">
        <f>'Review of Operations'!E6</f>
        <v>51889</v>
      </c>
      <c r="M4" s="63">
        <f>'Review of Operations'!H6</f>
        <v>49.099999999999994</v>
      </c>
      <c r="N4" s="64">
        <f>'Review of Operations'!K6</f>
        <v>946</v>
      </c>
      <c r="O4" s="63">
        <f>'[10] Segment Capex Annual MD&amp;A'!$C$9</f>
        <v>30.5</v>
      </c>
      <c r="P4" s="63">
        <f>'[10]Fort Knox'!$E$18</f>
        <v>21.900000000000006</v>
      </c>
      <c r="Q4" s="20"/>
    </row>
    <row r="5" spans="1:17" ht="12" customHeight="1" x14ac:dyDescent="0.2">
      <c r="A5" s="178"/>
      <c r="B5" s="181"/>
      <c r="C5" s="21" t="s">
        <v>72</v>
      </c>
      <c r="D5" s="22">
        <v>100</v>
      </c>
      <c r="E5" s="23">
        <v>5306</v>
      </c>
      <c r="F5" s="23">
        <v>2718</v>
      </c>
      <c r="G5" s="23">
        <v>3262</v>
      </c>
      <c r="H5" s="24">
        <v>0.42</v>
      </c>
      <c r="I5" s="24">
        <v>0.191711908409576</v>
      </c>
      <c r="J5" s="30">
        <v>0.81200000000000006</v>
      </c>
      <c r="K5" s="25">
        <v>51984</v>
      </c>
      <c r="L5" s="23">
        <v>52197</v>
      </c>
      <c r="M5" s="26">
        <v>53.000000000000014</v>
      </c>
      <c r="N5" s="65">
        <v>1015</v>
      </c>
      <c r="O5" s="26">
        <v>32.6</v>
      </c>
      <c r="P5" s="26">
        <v>26</v>
      </c>
      <c r="Q5" s="27"/>
    </row>
    <row r="6" spans="1:17" ht="12" customHeight="1" x14ac:dyDescent="0.2">
      <c r="A6" s="178"/>
      <c r="B6" s="181"/>
      <c r="C6" s="21" t="s">
        <v>23</v>
      </c>
      <c r="D6" s="22">
        <v>100</v>
      </c>
      <c r="E6" s="23">
        <v>4620</v>
      </c>
      <c r="F6" s="23">
        <v>3106</v>
      </c>
      <c r="G6" s="23">
        <v>4279</v>
      </c>
      <c r="H6" s="24">
        <v>0.44</v>
      </c>
      <c r="I6" s="24">
        <v>0.18073052158282499</v>
      </c>
      <c r="J6" s="30">
        <v>0.80472503641339999</v>
      </c>
      <c r="K6" s="25">
        <v>71463</v>
      </c>
      <c r="L6" s="23">
        <v>72340</v>
      </c>
      <c r="M6" s="26">
        <v>70.099999999999994</v>
      </c>
      <c r="N6" s="65">
        <v>969</v>
      </c>
      <c r="O6" s="26">
        <v>16.799999999999997</v>
      </c>
      <c r="P6" s="26">
        <v>38.799999999999997</v>
      </c>
      <c r="Q6" s="27"/>
    </row>
    <row r="7" spans="1:17" ht="12" customHeight="1" x14ac:dyDescent="0.2">
      <c r="A7" s="178"/>
      <c r="B7" s="181"/>
      <c r="C7" s="21" t="s">
        <v>24</v>
      </c>
      <c r="D7" s="22">
        <v>100</v>
      </c>
      <c r="E7" s="23">
        <v>9075</v>
      </c>
      <c r="F7" s="23">
        <v>3109.8999999999996</v>
      </c>
      <c r="G7" s="23">
        <v>5839</v>
      </c>
      <c r="H7" s="24">
        <v>0.7</v>
      </c>
      <c r="I7" s="24">
        <v>0.2</v>
      </c>
      <c r="J7" s="30">
        <v>0.817703708792057</v>
      </c>
      <c r="K7" s="25">
        <v>79928</v>
      </c>
      <c r="L7" s="23">
        <v>79611</v>
      </c>
      <c r="M7" s="26">
        <v>42.2</v>
      </c>
      <c r="N7" s="65">
        <v>530</v>
      </c>
      <c r="O7" s="26">
        <v>9.6</v>
      </c>
      <c r="P7" s="26">
        <v>23</v>
      </c>
      <c r="Q7" s="27"/>
    </row>
    <row r="8" spans="1:17" ht="12" customHeight="1" x14ac:dyDescent="0.2">
      <c r="A8" s="178"/>
      <c r="B8" s="182"/>
      <c r="C8" s="21" t="s">
        <v>25</v>
      </c>
      <c r="D8" s="22">
        <v>100</v>
      </c>
      <c r="E8" s="23">
        <v>8276</v>
      </c>
      <c r="F8" s="23">
        <v>3239</v>
      </c>
      <c r="G8" s="23">
        <v>4464</v>
      </c>
      <c r="H8" s="24">
        <v>0.96</v>
      </c>
      <c r="I8" s="24">
        <v>0.23</v>
      </c>
      <c r="J8" s="30">
        <v>0.82417056284943002</v>
      </c>
      <c r="K8" s="25">
        <v>95182</v>
      </c>
      <c r="L8" s="23">
        <v>94724</v>
      </c>
      <c r="M8" s="26">
        <v>58.700000000000017</v>
      </c>
      <c r="N8" s="65">
        <v>620</v>
      </c>
      <c r="O8" s="26">
        <v>27.299999999999997</v>
      </c>
      <c r="P8" s="26">
        <v>23.6</v>
      </c>
      <c r="Q8" s="27"/>
    </row>
    <row r="9" spans="1:17" s="29" customFormat="1" ht="12" customHeight="1" x14ac:dyDescent="0.2">
      <c r="A9" s="178"/>
      <c r="B9" s="180" t="s">
        <v>26</v>
      </c>
      <c r="C9" s="34" t="str">
        <f>+C4</f>
        <v>Q4 2018</v>
      </c>
      <c r="D9" s="16" t="s">
        <v>27</v>
      </c>
      <c r="E9" s="19">
        <f>'[10]Round Mtn'!$E$7</f>
        <v>4386</v>
      </c>
      <c r="F9" s="19">
        <f>'[10]Round Mtn'!$E$8-G9</f>
        <v>987</v>
      </c>
      <c r="G9" s="19">
        <v>4172</v>
      </c>
      <c r="H9" s="18">
        <f>'[10]Round Mtn'!$E$9</f>
        <v>1.38</v>
      </c>
      <c r="I9" s="18">
        <f>[11]MDA!$F$20</f>
        <v>0.431923025550357</v>
      </c>
      <c r="J9" s="32">
        <f>'[10]Round Mtn'!$E$10</f>
        <v>0.82499999999999996</v>
      </c>
      <c r="K9" s="35">
        <f>'Review of Operations'!B7</f>
        <v>96715</v>
      </c>
      <c r="L9" s="19">
        <f>'Review of Operations'!E7</f>
        <v>91769</v>
      </c>
      <c r="M9" s="63">
        <f>'Review of Operations'!H7</f>
        <v>70.000000000000028</v>
      </c>
      <c r="N9" s="64">
        <f>'Review of Operations'!K7</f>
        <v>763</v>
      </c>
      <c r="O9" s="63">
        <f>'[10] Segment Capex Annual MD&amp;A'!$C$10</f>
        <v>68</v>
      </c>
      <c r="P9" s="63">
        <f>'[10]Round Mtn'!$E$18</f>
        <v>9.6000000000000014</v>
      </c>
      <c r="Q9" s="28"/>
    </row>
    <row r="10" spans="1:17" ht="12" customHeight="1" x14ac:dyDescent="0.2">
      <c r="A10" s="178"/>
      <c r="B10" s="181"/>
      <c r="C10" s="21" t="s">
        <v>72</v>
      </c>
      <c r="D10" s="171">
        <v>100</v>
      </c>
      <c r="E10" s="23">
        <v>5023</v>
      </c>
      <c r="F10" s="23">
        <v>980</v>
      </c>
      <c r="G10" s="23">
        <v>4410</v>
      </c>
      <c r="H10" s="24">
        <v>1.43</v>
      </c>
      <c r="I10" s="24">
        <v>0.41954577214697603</v>
      </c>
      <c r="J10" s="30">
        <v>0.81599999999999995</v>
      </c>
      <c r="K10" s="25">
        <v>94153</v>
      </c>
      <c r="L10" s="23">
        <v>96496</v>
      </c>
      <c r="M10" s="26">
        <v>69</v>
      </c>
      <c r="N10" s="65">
        <v>715</v>
      </c>
      <c r="O10" s="26">
        <v>47.099999999999994</v>
      </c>
      <c r="P10" s="26">
        <v>12.7</v>
      </c>
      <c r="Q10" s="31"/>
    </row>
    <row r="11" spans="1:17" ht="12" customHeight="1" x14ac:dyDescent="0.2">
      <c r="A11" s="178"/>
      <c r="B11" s="181"/>
      <c r="C11" s="21" t="s">
        <v>23</v>
      </c>
      <c r="D11" s="22" t="s">
        <v>27</v>
      </c>
      <c r="E11" s="23">
        <v>4721</v>
      </c>
      <c r="F11" s="23">
        <v>853</v>
      </c>
      <c r="G11" s="23">
        <v>4361</v>
      </c>
      <c r="H11" s="24">
        <v>1.44</v>
      </c>
      <c r="I11" s="24">
        <v>0.37125872750376399</v>
      </c>
      <c r="J11" s="30">
        <v>0.856255884898669</v>
      </c>
      <c r="K11" s="25">
        <v>97650</v>
      </c>
      <c r="L11" s="23">
        <v>95432</v>
      </c>
      <c r="M11" s="26">
        <v>72</v>
      </c>
      <c r="N11" s="65">
        <v>754</v>
      </c>
      <c r="O11" s="26">
        <v>43.6</v>
      </c>
      <c r="P11" s="26">
        <v>13.899999999999999</v>
      </c>
      <c r="Q11" s="31"/>
    </row>
    <row r="12" spans="1:17" ht="12" customHeight="1" x14ac:dyDescent="0.2">
      <c r="A12" s="178"/>
      <c r="B12" s="181"/>
      <c r="C12" s="21" t="s">
        <v>24</v>
      </c>
      <c r="D12" s="22" t="s">
        <v>27</v>
      </c>
      <c r="E12" s="23">
        <v>7893</v>
      </c>
      <c r="F12" s="23">
        <v>832.20000000000073</v>
      </c>
      <c r="G12" s="23">
        <v>8175</v>
      </c>
      <c r="H12" s="24">
        <v>1.62</v>
      </c>
      <c r="I12" s="24">
        <v>0.28000000000000003</v>
      </c>
      <c r="J12" s="30">
        <v>0.85754587752276301</v>
      </c>
      <c r="K12" s="25">
        <v>97083</v>
      </c>
      <c r="L12" s="23">
        <v>97781</v>
      </c>
      <c r="M12" s="26">
        <v>66.599999999999994</v>
      </c>
      <c r="N12" s="65">
        <v>681</v>
      </c>
      <c r="O12" s="26">
        <v>26.4</v>
      </c>
      <c r="P12" s="26">
        <v>14.8</v>
      </c>
      <c r="Q12" s="31"/>
    </row>
    <row r="13" spans="1:17" ht="12" customHeight="1" x14ac:dyDescent="0.2">
      <c r="A13" s="178"/>
      <c r="B13" s="181"/>
      <c r="C13" s="40" t="s">
        <v>25</v>
      </c>
      <c r="D13" s="41" t="s">
        <v>27</v>
      </c>
      <c r="E13" s="42">
        <v>5429</v>
      </c>
      <c r="F13" s="42">
        <v>864</v>
      </c>
      <c r="G13" s="42">
        <v>4201</v>
      </c>
      <c r="H13" s="43">
        <v>1.4604607653773101</v>
      </c>
      <c r="I13" s="43">
        <v>0.46</v>
      </c>
      <c r="J13" s="66">
        <v>0.84459308744231298</v>
      </c>
      <c r="K13" s="44">
        <v>98249</v>
      </c>
      <c r="L13" s="42">
        <v>104198</v>
      </c>
      <c r="M13" s="45">
        <v>81.599999999999994</v>
      </c>
      <c r="N13" s="67">
        <v>783</v>
      </c>
      <c r="O13" s="45">
        <v>66.199999999999989</v>
      </c>
      <c r="P13" s="45">
        <v>15.3</v>
      </c>
      <c r="Q13" s="31"/>
    </row>
    <row r="14" spans="1:17" ht="12" customHeight="1" x14ac:dyDescent="0.2">
      <c r="A14" s="178"/>
      <c r="B14" s="183" t="s">
        <v>28</v>
      </c>
      <c r="C14" s="34" t="str">
        <f>+C9</f>
        <v>Q4 2018</v>
      </c>
      <c r="D14" s="16" t="s">
        <v>27</v>
      </c>
      <c r="E14" s="19">
        <f>'[10]Bald Mountain'!$E$8</f>
        <v>4929</v>
      </c>
      <c r="F14" s="19">
        <v>0</v>
      </c>
      <c r="G14" s="19">
        <f>'[10]Bald Mountain'!$E$9</f>
        <v>5406</v>
      </c>
      <c r="H14" s="18">
        <v>0</v>
      </c>
      <c r="I14" s="18">
        <f>'[10]Bald Mountain'!$E$10</f>
        <v>0.47</v>
      </c>
      <c r="J14" s="32" t="s">
        <v>29</v>
      </c>
      <c r="K14" s="35">
        <f>'Review of Operations'!B8</f>
        <v>47211</v>
      </c>
      <c r="L14" s="19">
        <f>'Review of Operations'!E8</f>
        <v>68288</v>
      </c>
      <c r="M14" s="63">
        <f>'Review of Operations'!H8</f>
        <v>46.899999999999991</v>
      </c>
      <c r="N14" s="64">
        <f>'Review of Operations'!K8</f>
        <v>687</v>
      </c>
      <c r="O14" s="63">
        <f>'[10] Segment Capex Annual MD&amp;A'!$C$11</f>
        <v>40.400000000000006</v>
      </c>
      <c r="P14" s="63">
        <f>'[10]Bald Mountain'!$E$18</f>
        <v>22.400000000000006</v>
      </c>
      <c r="Q14" s="31"/>
    </row>
    <row r="15" spans="1:17" ht="12" customHeight="1" x14ac:dyDescent="0.2">
      <c r="A15" s="178"/>
      <c r="B15" s="184"/>
      <c r="C15" s="21" t="s">
        <v>72</v>
      </c>
      <c r="D15" s="22" t="s">
        <v>27</v>
      </c>
      <c r="E15" s="23">
        <v>7106</v>
      </c>
      <c r="F15" s="23">
        <v>0</v>
      </c>
      <c r="G15" s="23">
        <v>5806</v>
      </c>
      <c r="H15" s="24">
        <v>0</v>
      </c>
      <c r="I15" s="24">
        <v>0.38</v>
      </c>
      <c r="J15" s="30" t="s">
        <v>29</v>
      </c>
      <c r="K15" s="25">
        <v>72560</v>
      </c>
      <c r="L15" s="23">
        <v>90931</v>
      </c>
      <c r="M15" s="26">
        <v>53.400000000000006</v>
      </c>
      <c r="N15" s="65">
        <v>587</v>
      </c>
      <c r="O15" s="26">
        <v>44.2</v>
      </c>
      <c r="P15" s="26">
        <v>29.299999999999997</v>
      </c>
      <c r="Q15" s="33"/>
    </row>
    <row r="16" spans="1:17" ht="12" customHeight="1" x14ac:dyDescent="0.2">
      <c r="A16" s="178"/>
      <c r="B16" s="184"/>
      <c r="C16" s="21" t="s">
        <v>23</v>
      </c>
      <c r="D16" s="22" t="s">
        <v>27</v>
      </c>
      <c r="E16" s="23">
        <v>7109</v>
      </c>
      <c r="F16" s="23">
        <v>0</v>
      </c>
      <c r="G16" s="23">
        <v>7109</v>
      </c>
      <c r="H16" s="24">
        <v>0</v>
      </c>
      <c r="I16" s="24">
        <v>0.48</v>
      </c>
      <c r="J16" s="30" t="s">
        <v>29</v>
      </c>
      <c r="K16" s="25">
        <v>71435</v>
      </c>
      <c r="L16" s="23">
        <v>60730</v>
      </c>
      <c r="M16" s="26">
        <v>27.699999999999996</v>
      </c>
      <c r="N16" s="65">
        <v>456</v>
      </c>
      <c r="O16" s="26">
        <v>44.9</v>
      </c>
      <c r="P16" s="26">
        <v>20.8</v>
      </c>
      <c r="Q16" s="31"/>
    </row>
    <row r="17" spans="1:17" ht="12" customHeight="1" x14ac:dyDescent="0.2">
      <c r="A17" s="178"/>
      <c r="B17" s="184"/>
      <c r="C17" s="21" t="s">
        <v>24</v>
      </c>
      <c r="D17" s="22" t="s">
        <v>27</v>
      </c>
      <c r="E17" s="23">
        <v>5333</v>
      </c>
      <c r="F17" s="23">
        <v>0</v>
      </c>
      <c r="G17" s="23">
        <v>5332.9</v>
      </c>
      <c r="H17" s="24">
        <v>0</v>
      </c>
      <c r="I17" s="24">
        <v>0.38</v>
      </c>
      <c r="J17" s="30" t="s">
        <v>29</v>
      </c>
      <c r="K17" s="25">
        <v>93440</v>
      </c>
      <c r="L17" s="23">
        <v>98142</v>
      </c>
      <c r="M17" s="26">
        <v>46.1</v>
      </c>
      <c r="N17" s="65">
        <v>470</v>
      </c>
      <c r="O17" s="26">
        <v>20.399999999999999</v>
      </c>
      <c r="P17" s="26">
        <v>27.2</v>
      </c>
      <c r="Q17" s="31"/>
    </row>
    <row r="18" spans="1:17" ht="12" customHeight="1" x14ac:dyDescent="0.2">
      <c r="A18" s="178"/>
      <c r="B18" s="185"/>
      <c r="C18" s="40" t="s">
        <v>25</v>
      </c>
      <c r="D18" s="41" t="s">
        <v>27</v>
      </c>
      <c r="E18" s="42">
        <v>5691</v>
      </c>
      <c r="F18" s="42">
        <v>0</v>
      </c>
      <c r="G18" s="42">
        <v>5691</v>
      </c>
      <c r="H18" s="43">
        <v>0</v>
      </c>
      <c r="I18" s="43">
        <v>0.72</v>
      </c>
      <c r="J18" s="66" t="s">
        <v>29</v>
      </c>
      <c r="K18" s="44">
        <v>105080</v>
      </c>
      <c r="L18" s="42">
        <v>99363</v>
      </c>
      <c r="M18" s="45">
        <v>47</v>
      </c>
      <c r="N18" s="67">
        <v>473</v>
      </c>
      <c r="O18" s="45">
        <v>46.6</v>
      </c>
      <c r="P18" s="45">
        <v>28.6</v>
      </c>
      <c r="Q18" s="31"/>
    </row>
    <row r="19" spans="1:17" ht="12" customHeight="1" x14ac:dyDescent="0.2">
      <c r="A19" s="178"/>
      <c r="B19" s="180" t="s">
        <v>30</v>
      </c>
      <c r="C19" s="34" t="str">
        <f>+C9</f>
        <v>Q4 2018</v>
      </c>
      <c r="D19" s="16">
        <v>100</v>
      </c>
      <c r="E19" s="19">
        <v>0</v>
      </c>
      <c r="F19" s="19">
        <v>0</v>
      </c>
      <c r="G19" s="19">
        <v>0</v>
      </c>
      <c r="H19" s="18">
        <v>0</v>
      </c>
      <c r="I19" s="18">
        <v>0</v>
      </c>
      <c r="J19" s="32">
        <v>0</v>
      </c>
      <c r="K19" s="35">
        <v>0</v>
      </c>
      <c r="L19" s="19">
        <f>'Review of Operations'!E9</f>
        <v>0</v>
      </c>
      <c r="M19" s="63">
        <f>'Review of Operations'!H9</f>
        <v>0</v>
      </c>
      <c r="N19" s="64">
        <f>'Review of Operations'!K9</f>
        <v>0</v>
      </c>
      <c r="O19" s="63">
        <v>0</v>
      </c>
      <c r="P19" s="63">
        <v>0</v>
      </c>
      <c r="Q19" s="20"/>
    </row>
    <row r="20" spans="1:17" ht="12" customHeight="1" x14ac:dyDescent="0.2">
      <c r="A20" s="178"/>
      <c r="B20" s="181"/>
      <c r="C20" s="21" t="s">
        <v>72</v>
      </c>
      <c r="D20" s="22">
        <v>100</v>
      </c>
      <c r="E20" s="23">
        <v>0</v>
      </c>
      <c r="F20" s="23">
        <v>0</v>
      </c>
      <c r="G20" s="23">
        <v>0</v>
      </c>
      <c r="H20" s="24">
        <v>0</v>
      </c>
      <c r="I20" s="24">
        <v>0</v>
      </c>
      <c r="J20" s="30">
        <v>0</v>
      </c>
      <c r="K20" s="25">
        <v>0</v>
      </c>
      <c r="L20" s="23">
        <v>0</v>
      </c>
      <c r="M20" s="26">
        <v>0</v>
      </c>
      <c r="N20" s="65">
        <v>0</v>
      </c>
      <c r="O20" s="26">
        <v>0</v>
      </c>
      <c r="P20" s="26">
        <v>0</v>
      </c>
      <c r="Q20" s="31"/>
    </row>
    <row r="21" spans="1:17" ht="12" customHeight="1" x14ac:dyDescent="0.2">
      <c r="A21" s="178"/>
      <c r="B21" s="181"/>
      <c r="C21" s="21" t="s">
        <v>23</v>
      </c>
      <c r="D21" s="22">
        <v>100</v>
      </c>
      <c r="E21" s="23">
        <v>0</v>
      </c>
      <c r="F21" s="23">
        <v>0</v>
      </c>
      <c r="G21" s="23">
        <v>0</v>
      </c>
      <c r="H21" s="24">
        <v>0</v>
      </c>
      <c r="I21" s="24">
        <v>0</v>
      </c>
      <c r="J21" s="30">
        <v>0</v>
      </c>
      <c r="K21" s="25">
        <v>0</v>
      </c>
      <c r="L21" s="23">
        <v>0</v>
      </c>
      <c r="M21" s="26">
        <v>0</v>
      </c>
      <c r="N21" s="65">
        <v>0</v>
      </c>
      <c r="O21" s="26">
        <v>0</v>
      </c>
      <c r="P21" s="26">
        <v>0</v>
      </c>
      <c r="Q21" s="31"/>
    </row>
    <row r="22" spans="1:17" ht="12" customHeight="1" x14ac:dyDescent="0.2">
      <c r="A22" s="178"/>
      <c r="B22" s="181"/>
      <c r="C22" s="21" t="s">
        <v>24</v>
      </c>
      <c r="D22" s="22">
        <v>100</v>
      </c>
      <c r="E22" s="23">
        <v>0</v>
      </c>
      <c r="F22" s="23">
        <v>0</v>
      </c>
      <c r="G22" s="23">
        <v>0</v>
      </c>
      <c r="H22" s="24">
        <v>0</v>
      </c>
      <c r="I22" s="24">
        <v>0</v>
      </c>
      <c r="J22" s="30">
        <v>0</v>
      </c>
      <c r="K22" s="25">
        <v>0</v>
      </c>
      <c r="L22" s="23">
        <v>927</v>
      </c>
      <c r="M22" s="26">
        <v>0</v>
      </c>
      <c r="N22" s="65">
        <v>0</v>
      </c>
      <c r="O22" s="26">
        <v>0</v>
      </c>
      <c r="P22" s="26">
        <v>0</v>
      </c>
      <c r="Q22" s="31"/>
    </row>
    <row r="23" spans="1:17" ht="12" customHeight="1" x14ac:dyDescent="0.2">
      <c r="A23" s="178"/>
      <c r="B23" s="182"/>
      <c r="C23" s="40" t="s">
        <v>25</v>
      </c>
      <c r="D23" s="41">
        <v>100</v>
      </c>
      <c r="E23" s="42">
        <v>0</v>
      </c>
      <c r="F23" s="42">
        <v>0</v>
      </c>
      <c r="G23" s="42">
        <v>0</v>
      </c>
      <c r="H23" s="43">
        <v>0</v>
      </c>
      <c r="I23" s="43">
        <v>0</v>
      </c>
      <c r="J23" s="66">
        <v>0</v>
      </c>
      <c r="K23" s="44">
        <v>3906</v>
      </c>
      <c r="L23" s="42">
        <v>3949</v>
      </c>
      <c r="M23" s="45">
        <v>0.39999999999999858</v>
      </c>
      <c r="N23" s="67">
        <v>101</v>
      </c>
      <c r="O23" s="45">
        <v>0</v>
      </c>
      <c r="P23" s="45">
        <v>0</v>
      </c>
      <c r="Q23" s="31"/>
    </row>
    <row r="24" spans="1:17" ht="12" customHeight="1" x14ac:dyDescent="0.2">
      <c r="A24" s="178"/>
      <c r="B24" s="183" t="s">
        <v>31</v>
      </c>
      <c r="C24" s="34" t="str">
        <f>+C19</f>
        <v>Q4 2018</v>
      </c>
      <c r="D24" s="16">
        <v>100</v>
      </c>
      <c r="E24" s="19">
        <f>[10]Paracatu!$E$7</f>
        <v>11680</v>
      </c>
      <c r="F24" s="19">
        <f>[10]Paracatu!$E$8</f>
        <v>13479</v>
      </c>
      <c r="G24" s="19">
        <v>0</v>
      </c>
      <c r="H24" s="18">
        <f>[10]Paracatu!$E$9</f>
        <v>0.44</v>
      </c>
      <c r="I24" s="18">
        <v>0</v>
      </c>
      <c r="J24" s="32">
        <f>[10]Paracatu!$E$10</f>
        <v>0.81200000000000006</v>
      </c>
      <c r="K24" s="35">
        <f>'Review of Operations'!B10</f>
        <v>145634</v>
      </c>
      <c r="L24" s="19">
        <f>'Review of Operations'!E10</f>
        <v>152395</v>
      </c>
      <c r="M24" s="63">
        <f>'Review of Operations'!H10</f>
        <v>116.60000000000002</v>
      </c>
      <c r="N24" s="64">
        <f>'Review of Operations'!K10</f>
        <v>765</v>
      </c>
      <c r="O24" s="63">
        <f>'[10] Segment Capex Annual MD&amp;A'!$C$12</f>
        <v>33.299999999999997</v>
      </c>
      <c r="P24" s="63">
        <f>[10]Paracatu!$E$18</f>
        <v>41.7</v>
      </c>
      <c r="Q24" s="20"/>
    </row>
    <row r="25" spans="1:17" ht="12" customHeight="1" x14ac:dyDescent="0.2">
      <c r="A25" s="178"/>
      <c r="B25" s="184"/>
      <c r="C25" s="21" t="s">
        <v>72</v>
      </c>
      <c r="D25" s="22">
        <v>100</v>
      </c>
      <c r="E25" s="23">
        <v>12565</v>
      </c>
      <c r="F25" s="23">
        <v>13547</v>
      </c>
      <c r="G25" s="23">
        <v>0</v>
      </c>
      <c r="H25" s="24">
        <v>0.38</v>
      </c>
      <c r="I25" s="24">
        <v>0</v>
      </c>
      <c r="J25" s="30">
        <v>0.76400000000000001</v>
      </c>
      <c r="K25" s="25">
        <v>126515</v>
      </c>
      <c r="L25" s="23">
        <v>125700</v>
      </c>
      <c r="M25" s="26">
        <v>97.599999999999966</v>
      </c>
      <c r="N25" s="65">
        <v>776</v>
      </c>
      <c r="O25" s="26">
        <v>25.099999999999994</v>
      </c>
      <c r="P25" s="26">
        <v>42.2</v>
      </c>
      <c r="Q25" s="31"/>
    </row>
    <row r="26" spans="1:17" ht="12" customHeight="1" x14ac:dyDescent="0.2">
      <c r="A26" s="178"/>
      <c r="B26" s="184"/>
      <c r="C26" s="21" t="s">
        <v>23</v>
      </c>
      <c r="D26" s="22">
        <v>100</v>
      </c>
      <c r="E26" s="23">
        <v>11677</v>
      </c>
      <c r="F26" s="23">
        <v>14074</v>
      </c>
      <c r="G26" s="23">
        <v>0</v>
      </c>
      <c r="H26" s="24">
        <v>0.37</v>
      </c>
      <c r="I26" s="24">
        <v>0</v>
      </c>
      <c r="J26" s="30">
        <v>0.75362026817817196</v>
      </c>
      <c r="K26" s="25">
        <v>121226</v>
      </c>
      <c r="L26" s="23">
        <v>117043</v>
      </c>
      <c r="M26" s="26">
        <v>100.4</v>
      </c>
      <c r="N26" s="65">
        <v>858</v>
      </c>
      <c r="O26" s="26">
        <v>23.700000000000003</v>
      </c>
      <c r="P26" s="26">
        <v>30.799999999999997</v>
      </c>
      <c r="Q26" s="31"/>
    </row>
    <row r="27" spans="1:17" ht="12" customHeight="1" x14ac:dyDescent="0.2">
      <c r="A27" s="178"/>
      <c r="B27" s="184"/>
      <c r="C27" s="21" t="s">
        <v>24</v>
      </c>
      <c r="D27" s="22">
        <v>100</v>
      </c>
      <c r="E27" s="23">
        <v>11988</v>
      </c>
      <c r="F27" s="23">
        <v>13041.2</v>
      </c>
      <c r="G27" s="23">
        <v>0</v>
      </c>
      <c r="H27" s="24">
        <v>0.36</v>
      </c>
      <c r="I27" s="24">
        <v>0</v>
      </c>
      <c r="J27" s="30">
        <v>0.773125455024398</v>
      </c>
      <c r="K27" s="25">
        <v>128200</v>
      </c>
      <c r="L27" s="23">
        <v>128279</v>
      </c>
      <c r="M27" s="26">
        <v>115.9</v>
      </c>
      <c r="N27" s="65">
        <v>903</v>
      </c>
      <c r="O27" s="26">
        <v>15.5</v>
      </c>
      <c r="P27" s="26">
        <v>34.200000000000003</v>
      </c>
      <c r="Q27" s="31"/>
    </row>
    <row r="28" spans="1:17" ht="12" customHeight="1" x14ac:dyDescent="0.2">
      <c r="A28" s="178"/>
      <c r="B28" s="185"/>
      <c r="C28" s="40" t="s">
        <v>25</v>
      </c>
      <c r="D28" s="41">
        <v>100</v>
      </c>
      <c r="E28" s="42">
        <v>6895</v>
      </c>
      <c r="F28" s="42">
        <v>8331</v>
      </c>
      <c r="G28" s="42">
        <v>0</v>
      </c>
      <c r="H28" s="43">
        <v>0.4</v>
      </c>
      <c r="I28" s="43">
        <v>0</v>
      </c>
      <c r="J28" s="66">
        <v>0.746</v>
      </c>
      <c r="K28" s="44">
        <v>66023</v>
      </c>
      <c r="L28" s="42">
        <v>62843</v>
      </c>
      <c r="M28" s="45">
        <v>59.799999999999983</v>
      </c>
      <c r="N28" s="67">
        <v>952</v>
      </c>
      <c r="O28" s="45">
        <v>32.5</v>
      </c>
      <c r="P28" s="45">
        <v>26.2</v>
      </c>
      <c r="Q28" s="31"/>
    </row>
    <row r="29" spans="1:17" ht="12" hidden="1" customHeight="1" x14ac:dyDescent="0.2">
      <c r="A29" s="178"/>
      <c r="B29" s="189" t="s">
        <v>32</v>
      </c>
      <c r="C29" s="68"/>
      <c r="D29" s="69">
        <v>100</v>
      </c>
      <c r="E29" s="23"/>
      <c r="F29" s="23"/>
      <c r="G29" s="23"/>
      <c r="H29" s="24"/>
      <c r="I29" s="24"/>
      <c r="J29" s="30"/>
      <c r="K29" s="25"/>
      <c r="L29" s="23"/>
      <c r="M29" s="26"/>
      <c r="N29" s="65"/>
      <c r="O29" s="26"/>
      <c r="P29" s="26"/>
      <c r="Q29" s="20"/>
    </row>
    <row r="30" spans="1:17" ht="12" hidden="1" customHeight="1" x14ac:dyDescent="0.2">
      <c r="A30" s="178"/>
      <c r="B30" s="190"/>
      <c r="C30" s="70"/>
      <c r="D30" s="71">
        <v>100</v>
      </c>
      <c r="E30" s="23"/>
      <c r="F30" s="23"/>
      <c r="G30" s="23"/>
      <c r="H30" s="24"/>
      <c r="I30" s="24"/>
      <c r="J30" s="30"/>
      <c r="K30" s="25"/>
      <c r="L30" s="23"/>
      <c r="M30" s="26"/>
      <c r="N30" s="65"/>
      <c r="O30" s="26"/>
      <c r="P30" s="26"/>
      <c r="Q30" s="31"/>
    </row>
    <row r="31" spans="1:17" ht="12" hidden="1" customHeight="1" x14ac:dyDescent="0.2">
      <c r="A31" s="178"/>
      <c r="B31" s="190"/>
      <c r="C31" s="70"/>
      <c r="D31" s="71">
        <v>100</v>
      </c>
      <c r="E31" s="23"/>
      <c r="F31" s="23"/>
      <c r="G31" s="23"/>
      <c r="H31" s="24"/>
      <c r="I31" s="24"/>
      <c r="J31" s="30"/>
      <c r="K31" s="25"/>
      <c r="L31" s="23"/>
      <c r="M31" s="26"/>
      <c r="N31" s="65"/>
      <c r="O31" s="26"/>
      <c r="P31" s="26"/>
      <c r="Q31" s="31"/>
    </row>
    <row r="32" spans="1:17" ht="12" hidden="1" customHeight="1" x14ac:dyDescent="0.2">
      <c r="A32" s="178"/>
      <c r="B32" s="190"/>
      <c r="C32" s="70"/>
      <c r="D32" s="71">
        <v>100</v>
      </c>
      <c r="E32" s="23"/>
      <c r="F32" s="23"/>
      <c r="G32" s="23"/>
      <c r="H32" s="24"/>
      <c r="I32" s="24"/>
      <c r="J32" s="30"/>
      <c r="K32" s="25"/>
      <c r="L32" s="23"/>
      <c r="M32" s="26"/>
      <c r="N32" s="65"/>
      <c r="O32" s="26"/>
      <c r="P32" s="26"/>
      <c r="Q32" s="31"/>
    </row>
    <row r="33" spans="1:17" ht="12" hidden="1" customHeight="1" x14ac:dyDescent="0.2">
      <c r="A33" s="178"/>
      <c r="B33" s="191"/>
      <c r="C33" s="70"/>
      <c r="D33" s="71">
        <v>100</v>
      </c>
      <c r="E33" s="23"/>
      <c r="F33" s="23"/>
      <c r="G33" s="23"/>
      <c r="H33" s="24"/>
      <c r="I33" s="24"/>
      <c r="J33" s="30"/>
      <c r="K33" s="25"/>
      <c r="L33" s="23"/>
      <c r="M33" s="26"/>
      <c r="N33" s="65"/>
      <c r="O33" s="26"/>
      <c r="P33" s="26"/>
      <c r="Q33" s="31"/>
    </row>
    <row r="34" spans="1:17" ht="12" customHeight="1" x14ac:dyDescent="0.2">
      <c r="A34" s="178"/>
      <c r="B34" s="183" t="s">
        <v>33</v>
      </c>
      <c r="C34" s="34" t="str">
        <f>+C24</f>
        <v>Q4 2018</v>
      </c>
      <c r="D34" s="16">
        <v>100</v>
      </c>
      <c r="E34" s="19">
        <v>0</v>
      </c>
      <c r="F34" s="19">
        <v>0</v>
      </c>
      <c r="G34" s="19">
        <v>0</v>
      </c>
      <c r="H34" s="18">
        <v>0</v>
      </c>
      <c r="I34" s="18">
        <v>0</v>
      </c>
      <c r="J34" s="32" t="s">
        <v>29</v>
      </c>
      <c r="K34" s="35">
        <f>'Review of Operations'!B11</f>
        <v>7226</v>
      </c>
      <c r="L34" s="19">
        <f>'Review of Operations'!E11</f>
        <v>19399</v>
      </c>
      <c r="M34" s="63">
        <f>'Review of Operations'!H11</f>
        <v>16.100000000000001</v>
      </c>
      <c r="N34" s="64">
        <f>'Review of Operations'!K11</f>
        <v>830</v>
      </c>
      <c r="O34" s="63">
        <f>'[10] Segment Capex Annual MD&amp;A'!$C$13</f>
        <v>0</v>
      </c>
      <c r="P34" s="63">
        <f>[10]Maricunga!$E$17</f>
        <v>0.60000000000000009</v>
      </c>
      <c r="Q34" s="20"/>
    </row>
    <row r="35" spans="1:17" ht="12" customHeight="1" x14ac:dyDescent="0.2">
      <c r="A35" s="178"/>
      <c r="B35" s="184"/>
      <c r="C35" s="21" t="s">
        <v>72</v>
      </c>
      <c r="D35" s="22">
        <v>100</v>
      </c>
      <c r="E35" s="23">
        <v>0</v>
      </c>
      <c r="F35" s="23">
        <v>0</v>
      </c>
      <c r="G35" s="23">
        <v>0</v>
      </c>
      <c r="H35" s="24">
        <v>0</v>
      </c>
      <c r="I35" s="24">
        <v>0</v>
      </c>
      <c r="J35" s="30" t="s">
        <v>29</v>
      </c>
      <c r="K35" s="25">
        <v>10808</v>
      </c>
      <c r="L35" s="23">
        <v>30442</v>
      </c>
      <c r="M35" s="26">
        <v>22.400000000000002</v>
      </c>
      <c r="N35" s="65">
        <v>736</v>
      </c>
      <c r="O35" s="26">
        <v>0</v>
      </c>
      <c r="P35" s="26">
        <v>1.1000000000000001</v>
      </c>
      <c r="Q35" s="31"/>
    </row>
    <row r="36" spans="1:17" ht="12" customHeight="1" x14ac:dyDescent="0.2">
      <c r="A36" s="178"/>
      <c r="B36" s="184"/>
      <c r="C36" s="21" t="s">
        <v>23</v>
      </c>
      <c r="D36" s="22">
        <v>100</v>
      </c>
      <c r="E36" s="23">
        <v>0</v>
      </c>
      <c r="F36" s="23">
        <v>0</v>
      </c>
      <c r="G36" s="23">
        <v>0</v>
      </c>
      <c r="H36" s="24">
        <v>0</v>
      </c>
      <c r="I36" s="24">
        <v>0</v>
      </c>
      <c r="J36" s="30" t="s">
        <v>29</v>
      </c>
      <c r="K36" s="25">
        <v>19866</v>
      </c>
      <c r="L36" s="23">
        <v>17764</v>
      </c>
      <c r="M36" s="26">
        <v>11.7</v>
      </c>
      <c r="N36" s="65">
        <v>659</v>
      </c>
      <c r="O36" s="26">
        <v>0</v>
      </c>
      <c r="P36" s="26">
        <v>0.79999999999999982</v>
      </c>
      <c r="Q36" s="31"/>
    </row>
    <row r="37" spans="1:17" ht="12" customHeight="1" x14ac:dyDescent="0.2">
      <c r="A37" s="178"/>
      <c r="B37" s="184"/>
      <c r="C37" s="21" t="s">
        <v>24</v>
      </c>
      <c r="D37" s="22">
        <v>100</v>
      </c>
      <c r="E37" s="23">
        <v>0</v>
      </c>
      <c r="F37" s="23">
        <v>0</v>
      </c>
      <c r="G37" s="23">
        <v>0</v>
      </c>
      <c r="H37" s="24">
        <v>0</v>
      </c>
      <c r="I37" s="24">
        <v>0</v>
      </c>
      <c r="J37" s="30" t="s">
        <v>29</v>
      </c>
      <c r="K37" s="25">
        <v>22166</v>
      </c>
      <c r="L37" s="23">
        <v>22354</v>
      </c>
      <c r="M37" s="26">
        <v>15.5</v>
      </c>
      <c r="N37" s="65">
        <v>693</v>
      </c>
      <c r="O37" s="26">
        <v>0</v>
      </c>
      <c r="P37" s="26">
        <v>1.5</v>
      </c>
      <c r="Q37" s="31"/>
    </row>
    <row r="38" spans="1:17" ht="12" customHeight="1" x14ac:dyDescent="0.2">
      <c r="A38" s="179"/>
      <c r="B38" s="185"/>
      <c r="C38" s="40" t="s">
        <v>25</v>
      </c>
      <c r="D38" s="41">
        <v>100</v>
      </c>
      <c r="E38" s="42">
        <v>0</v>
      </c>
      <c r="F38" s="42">
        <v>0</v>
      </c>
      <c r="G38" s="42">
        <v>0</v>
      </c>
      <c r="H38" s="43">
        <v>0</v>
      </c>
      <c r="I38" s="43">
        <v>0</v>
      </c>
      <c r="J38" s="66" t="s">
        <v>29</v>
      </c>
      <c r="K38" s="44">
        <v>19039</v>
      </c>
      <c r="L38" s="42">
        <v>11201</v>
      </c>
      <c r="M38" s="45">
        <v>6.8999999999999986</v>
      </c>
      <c r="N38" s="67">
        <v>616</v>
      </c>
      <c r="O38" s="45">
        <v>1.3</v>
      </c>
      <c r="P38" s="45">
        <v>1.1000000000000001</v>
      </c>
      <c r="Q38" s="31"/>
    </row>
    <row r="39" spans="1:17" ht="12" customHeight="1" x14ac:dyDescent="0.2">
      <c r="A39" s="177" t="s">
        <v>34</v>
      </c>
      <c r="B39" s="180" t="s">
        <v>35</v>
      </c>
      <c r="C39" s="34" t="str">
        <f t="shared" ref="C39:C54" si="0">+C34</f>
        <v>Q4 2018</v>
      </c>
      <c r="D39" s="16">
        <v>100</v>
      </c>
      <c r="E39" s="19">
        <f>[10]Kupol!$E$7</f>
        <v>400</v>
      </c>
      <c r="F39" s="19">
        <f>[10]Kupol!$E$8</f>
        <v>425</v>
      </c>
      <c r="G39" s="19">
        <v>0</v>
      </c>
      <c r="H39" s="18">
        <f>[10]Kupol!$E$10</f>
        <v>8.77</v>
      </c>
      <c r="I39" s="18">
        <v>0</v>
      </c>
      <c r="J39" s="32">
        <f>[10]Kupol!$E$13</f>
        <v>0.94499999999999995</v>
      </c>
      <c r="K39" s="35">
        <f>'Review of Operations'!B14</f>
        <v>123478</v>
      </c>
      <c r="L39" s="19">
        <f>'Review of Operations'!E14</f>
        <v>124408</v>
      </c>
      <c r="M39" s="63">
        <f>'Review of Operations'!H14</f>
        <v>68.699999999999989</v>
      </c>
      <c r="N39" s="64">
        <f>'Review of Operations'!K14</f>
        <v>552</v>
      </c>
      <c r="O39" s="63">
        <f>'[10] Segment Capex Annual MD&amp;A'!$C$14</f>
        <v>19.399999999999999</v>
      </c>
      <c r="P39" s="63">
        <f>[10]Kupol!$E$25</f>
        <v>30.099999999999994</v>
      </c>
      <c r="Q39" s="20"/>
    </row>
    <row r="40" spans="1:17" s="36" customFormat="1" ht="12" customHeight="1" x14ac:dyDescent="0.2">
      <c r="A40" s="178"/>
      <c r="B40" s="181"/>
      <c r="C40" s="21" t="s">
        <v>72</v>
      </c>
      <c r="D40" s="22">
        <v>100</v>
      </c>
      <c r="E40" s="23">
        <v>412</v>
      </c>
      <c r="F40" s="23">
        <v>439</v>
      </c>
      <c r="G40" s="23">
        <v>0</v>
      </c>
      <c r="H40" s="24">
        <v>8.69</v>
      </c>
      <c r="I40" s="24">
        <v>0</v>
      </c>
      <c r="J40" s="30">
        <v>0.94499999999999995</v>
      </c>
      <c r="K40" s="25">
        <v>125870</v>
      </c>
      <c r="L40" s="23">
        <v>123624</v>
      </c>
      <c r="M40" s="26">
        <v>81.300000000000011</v>
      </c>
      <c r="N40" s="65">
        <v>658</v>
      </c>
      <c r="O40" s="26">
        <v>22</v>
      </c>
      <c r="P40" s="26">
        <v>32</v>
      </c>
      <c r="Q40" s="31"/>
    </row>
    <row r="41" spans="1:17" s="36" customFormat="1" ht="12" customHeight="1" x14ac:dyDescent="0.2">
      <c r="A41" s="178"/>
      <c r="B41" s="181"/>
      <c r="C41" s="21" t="s">
        <v>23</v>
      </c>
      <c r="D41" s="22">
        <v>100</v>
      </c>
      <c r="E41" s="23">
        <v>412</v>
      </c>
      <c r="F41" s="23">
        <v>430</v>
      </c>
      <c r="G41" s="23">
        <v>0</v>
      </c>
      <c r="H41" s="24">
        <v>8.42</v>
      </c>
      <c r="I41" s="24">
        <v>0</v>
      </c>
      <c r="J41" s="30">
        <v>0.94706892632620299</v>
      </c>
      <c r="K41" s="25">
        <v>120418</v>
      </c>
      <c r="L41" s="23">
        <v>124179</v>
      </c>
      <c r="M41" s="26">
        <v>73.599999999999994</v>
      </c>
      <c r="N41" s="65">
        <v>593</v>
      </c>
      <c r="O41" s="26">
        <v>11.2</v>
      </c>
      <c r="P41" s="26">
        <v>33.000000000000007</v>
      </c>
      <c r="Q41" s="31"/>
    </row>
    <row r="42" spans="1:17" s="36" customFormat="1" ht="12" customHeight="1" x14ac:dyDescent="0.2">
      <c r="A42" s="178"/>
      <c r="B42" s="181"/>
      <c r="C42" s="21" t="s">
        <v>24</v>
      </c>
      <c r="D42" s="22">
        <v>100</v>
      </c>
      <c r="E42" s="23">
        <v>412</v>
      </c>
      <c r="F42" s="23">
        <v>426.5</v>
      </c>
      <c r="G42" s="23">
        <v>0</v>
      </c>
      <c r="H42" s="24">
        <v>8.58</v>
      </c>
      <c r="I42" s="24">
        <v>0</v>
      </c>
      <c r="J42" s="30">
        <v>0.94689122804707304</v>
      </c>
      <c r="K42" s="25">
        <v>120181</v>
      </c>
      <c r="L42" s="23">
        <v>122624</v>
      </c>
      <c r="M42" s="26">
        <v>64.599999999999994</v>
      </c>
      <c r="N42" s="65">
        <v>527</v>
      </c>
      <c r="O42" s="26">
        <v>10.8</v>
      </c>
      <c r="P42" s="26">
        <v>38.4</v>
      </c>
      <c r="Q42" s="31"/>
    </row>
    <row r="43" spans="1:17" s="36" customFormat="1" ht="12" customHeight="1" x14ac:dyDescent="0.2">
      <c r="A43" s="179"/>
      <c r="B43" s="182"/>
      <c r="C43" s="40" t="s">
        <v>25</v>
      </c>
      <c r="D43" s="41">
        <v>100</v>
      </c>
      <c r="E43" s="42">
        <v>487</v>
      </c>
      <c r="F43" s="42">
        <v>425</v>
      </c>
      <c r="G43" s="42">
        <v>0</v>
      </c>
      <c r="H43" s="43">
        <v>10.382170969708399</v>
      </c>
      <c r="I43" s="43">
        <v>0</v>
      </c>
      <c r="J43" s="66">
        <v>0.94543290795795898</v>
      </c>
      <c r="K43" s="44">
        <v>145301</v>
      </c>
      <c r="L43" s="42">
        <v>141518</v>
      </c>
      <c r="M43" s="45">
        <v>73.799999999999983</v>
      </c>
      <c r="N43" s="67">
        <v>521</v>
      </c>
      <c r="O43" s="45">
        <v>19.099999999999994</v>
      </c>
      <c r="P43" s="45">
        <v>43.3</v>
      </c>
      <c r="Q43" s="31"/>
    </row>
    <row r="44" spans="1:17" s="36" customFormat="1" ht="12" customHeight="1" x14ac:dyDescent="0.2">
      <c r="A44" s="177" t="s">
        <v>36</v>
      </c>
      <c r="B44" s="183" t="s">
        <v>37</v>
      </c>
      <c r="C44" s="34" t="str">
        <f>+C39</f>
        <v>Q4 2018</v>
      </c>
      <c r="D44" s="16">
        <v>100</v>
      </c>
      <c r="E44" s="19">
        <f>[10]Tasiast!$E$7</f>
        <v>3267</v>
      </c>
      <c r="F44" s="19">
        <f>[10]Tasiast!$E$8-G44</f>
        <v>1301</v>
      </c>
      <c r="G44" s="19">
        <v>0</v>
      </c>
      <c r="H44" s="18">
        <f>[10]Tasiast!$E$9</f>
        <v>2.19</v>
      </c>
      <c r="I44" s="18">
        <f>[11]MDA!$M$20</f>
        <v>0</v>
      </c>
      <c r="J44" s="32">
        <f>[10]Tasiast!$E$10</f>
        <v>0.93899999999999995</v>
      </c>
      <c r="K44" s="35">
        <f>'Review of Operations'!B17</f>
        <v>91548</v>
      </c>
      <c r="L44" s="19">
        <f>'Review of Operations'!E17</f>
        <v>83780</v>
      </c>
      <c r="M44" s="63">
        <f>'Review of Operations'!H17</f>
        <v>69.5</v>
      </c>
      <c r="N44" s="64">
        <f>'Review of Operations'!K17</f>
        <v>830</v>
      </c>
      <c r="O44" s="63">
        <f>'[10] Segment Capex Annual MD&amp;A'!$C$15</f>
        <v>71.100000000000023</v>
      </c>
      <c r="P44" s="63">
        <f>[10]Tasiast!$E$18</f>
        <v>28.5</v>
      </c>
      <c r="Q44" s="20"/>
    </row>
    <row r="45" spans="1:17" ht="12" customHeight="1" x14ac:dyDescent="0.2">
      <c r="A45" s="178"/>
      <c r="B45" s="184"/>
      <c r="C45" s="21" t="s">
        <v>72</v>
      </c>
      <c r="D45" s="22">
        <v>100</v>
      </c>
      <c r="E45" s="23">
        <v>2187</v>
      </c>
      <c r="F45" s="23">
        <v>947</v>
      </c>
      <c r="G45" s="23">
        <v>924</v>
      </c>
      <c r="H45" s="24">
        <v>1.72</v>
      </c>
      <c r="I45" s="24">
        <v>0.42175163184235398</v>
      </c>
      <c r="J45" s="30">
        <v>0.91200000000000003</v>
      </c>
      <c r="K45" s="25">
        <v>53363</v>
      </c>
      <c r="L45" s="23">
        <v>50549</v>
      </c>
      <c r="M45" s="26">
        <v>66.200000000000017</v>
      </c>
      <c r="N45" s="65">
        <v>1310</v>
      </c>
      <c r="O45" s="26">
        <v>98.100000000000023</v>
      </c>
      <c r="P45" s="26">
        <v>29.1</v>
      </c>
      <c r="Q45" s="33"/>
    </row>
    <row r="46" spans="1:17" ht="12" customHeight="1" x14ac:dyDescent="0.2">
      <c r="A46" s="178"/>
      <c r="B46" s="184"/>
      <c r="C46" s="21" t="s">
        <v>23</v>
      </c>
      <c r="D46" s="22">
        <v>100</v>
      </c>
      <c r="E46" s="23">
        <v>966</v>
      </c>
      <c r="F46" s="23">
        <v>750</v>
      </c>
      <c r="G46" s="23">
        <v>755</v>
      </c>
      <c r="H46" s="24">
        <v>1.88</v>
      </c>
      <c r="I46" s="24">
        <v>0.29176918480513903</v>
      </c>
      <c r="J46" s="30">
        <v>0.91421618875817801</v>
      </c>
      <c r="K46" s="25">
        <v>47276</v>
      </c>
      <c r="L46" s="23">
        <v>48409</v>
      </c>
      <c r="M46" s="26">
        <v>54.8</v>
      </c>
      <c r="N46" s="65">
        <v>1132</v>
      </c>
      <c r="O46" s="26">
        <v>101.39999999999998</v>
      </c>
      <c r="P46" s="26">
        <v>18.899999999999999</v>
      </c>
      <c r="Q46" s="33"/>
    </row>
    <row r="47" spans="1:17" ht="12" customHeight="1" x14ac:dyDescent="0.2">
      <c r="A47" s="178"/>
      <c r="B47" s="184"/>
      <c r="C47" s="21" t="s">
        <v>24</v>
      </c>
      <c r="D47" s="22">
        <v>100</v>
      </c>
      <c r="E47" s="23">
        <v>1786</v>
      </c>
      <c r="F47" s="23">
        <v>735.7</v>
      </c>
      <c r="G47" s="23">
        <v>279</v>
      </c>
      <c r="H47" s="24">
        <v>2.2599999999999998</v>
      </c>
      <c r="I47" s="24">
        <v>0.36</v>
      </c>
      <c r="J47" s="30">
        <v>0.92856083737145501</v>
      </c>
      <c r="K47" s="25">
        <v>58778</v>
      </c>
      <c r="L47" s="23">
        <v>60503</v>
      </c>
      <c r="M47" s="26">
        <v>46.8</v>
      </c>
      <c r="N47" s="65">
        <v>774</v>
      </c>
      <c r="O47" s="26">
        <v>157.80000000000001</v>
      </c>
      <c r="P47" s="26">
        <v>19</v>
      </c>
      <c r="Q47" s="33"/>
    </row>
    <row r="48" spans="1:17" ht="12" customHeight="1" x14ac:dyDescent="0.2">
      <c r="A48" s="178"/>
      <c r="B48" s="185"/>
      <c r="C48" s="40" t="s">
        <v>25</v>
      </c>
      <c r="D48" s="41">
        <v>100</v>
      </c>
      <c r="E48" s="42">
        <v>2534</v>
      </c>
      <c r="F48" s="42">
        <v>807</v>
      </c>
      <c r="G48" s="42">
        <v>318</v>
      </c>
      <c r="H48" s="43">
        <v>2.2827951839205398</v>
      </c>
      <c r="I48" s="43">
        <v>0.69</v>
      </c>
      <c r="J48" s="66">
        <v>0.92221699935859103</v>
      </c>
      <c r="K48" s="44">
        <v>60274</v>
      </c>
      <c r="L48" s="42">
        <v>54993</v>
      </c>
      <c r="M48" s="45">
        <v>43</v>
      </c>
      <c r="N48" s="67">
        <v>782</v>
      </c>
      <c r="O48" s="45">
        <v>119.29999999999995</v>
      </c>
      <c r="P48" s="45">
        <v>17.8</v>
      </c>
      <c r="Q48" s="31"/>
    </row>
    <row r="49" spans="1:17" ht="12" customHeight="1" x14ac:dyDescent="0.2">
      <c r="A49" s="178"/>
      <c r="B49" s="186" t="s">
        <v>38</v>
      </c>
      <c r="C49" s="34" t="str">
        <f t="shared" si="0"/>
        <v>Q4 2018</v>
      </c>
      <c r="D49" s="16" t="s">
        <v>39</v>
      </c>
      <c r="E49" s="19">
        <f>[10]Chirano!$E$7</f>
        <v>527</v>
      </c>
      <c r="F49" s="19">
        <f>[10]Chirano!$E$8</f>
        <v>840</v>
      </c>
      <c r="G49" s="19">
        <v>0</v>
      </c>
      <c r="H49" s="18">
        <f>[10]Chirano!$E$9</f>
        <v>2.08</v>
      </c>
      <c r="I49" s="18">
        <v>0</v>
      </c>
      <c r="J49" s="32">
        <f>[10]Chirano!$E$10</f>
        <v>0.91800000000000004</v>
      </c>
      <c r="K49" s="35">
        <f>'Review of Operations'!B18</f>
        <v>51273</v>
      </c>
      <c r="L49" s="19">
        <f>'Review of Operations'!E18</f>
        <v>49173</v>
      </c>
      <c r="M49" s="63">
        <f>'Review of Operations'!H18</f>
        <v>39.5</v>
      </c>
      <c r="N49" s="64">
        <f>'Review of Operations'!K18</f>
        <v>803</v>
      </c>
      <c r="O49" s="63">
        <f>'[10] Segment Capex Annual MD&amp;A'!$C$16</f>
        <v>5.6999999999999993</v>
      </c>
      <c r="P49" s="63">
        <f>[10]Chirano!$E$18</f>
        <v>28.299999999999997</v>
      </c>
      <c r="Q49" s="20"/>
    </row>
    <row r="50" spans="1:17" ht="12" customHeight="1" x14ac:dyDescent="0.2">
      <c r="A50" s="178"/>
      <c r="B50" s="187"/>
      <c r="C50" s="21" t="s">
        <v>72</v>
      </c>
      <c r="D50" s="22" t="s">
        <v>39</v>
      </c>
      <c r="E50" s="23">
        <v>505</v>
      </c>
      <c r="F50" s="23">
        <v>908</v>
      </c>
      <c r="G50" s="23">
        <v>0</v>
      </c>
      <c r="H50" s="24">
        <v>2.1</v>
      </c>
      <c r="I50" s="24">
        <v>0</v>
      </c>
      <c r="J50" s="30">
        <v>0.92</v>
      </c>
      <c r="K50" s="25">
        <v>56675</v>
      </c>
      <c r="L50" s="23">
        <v>53915</v>
      </c>
      <c r="M50" s="26">
        <v>41.699999999999989</v>
      </c>
      <c r="N50" s="65">
        <v>773</v>
      </c>
      <c r="O50" s="26">
        <v>6.9</v>
      </c>
      <c r="P50" s="26">
        <v>30.799999999999997</v>
      </c>
      <c r="Q50" s="31"/>
    </row>
    <row r="51" spans="1:17" ht="12" customHeight="1" x14ac:dyDescent="0.2">
      <c r="A51" s="178"/>
      <c r="B51" s="187"/>
      <c r="C51" s="21" t="s">
        <v>23</v>
      </c>
      <c r="D51" s="22" t="s">
        <v>39</v>
      </c>
      <c r="E51" s="23">
        <v>458</v>
      </c>
      <c r="F51" s="23">
        <v>873</v>
      </c>
      <c r="G51" s="23">
        <v>0</v>
      </c>
      <c r="H51" s="24">
        <v>2.23</v>
      </c>
      <c r="I51" s="24">
        <v>0</v>
      </c>
      <c r="J51" s="30">
        <v>0.92260780673602605</v>
      </c>
      <c r="K51" s="25">
        <v>58572</v>
      </c>
      <c r="L51" s="23">
        <v>57399</v>
      </c>
      <c r="M51" s="26">
        <v>44.6</v>
      </c>
      <c r="N51" s="65">
        <v>777</v>
      </c>
      <c r="O51" s="26">
        <v>5</v>
      </c>
      <c r="P51" s="26">
        <v>31.400000000000006</v>
      </c>
      <c r="Q51" s="37"/>
    </row>
    <row r="52" spans="1:17" ht="12" customHeight="1" x14ac:dyDescent="0.2">
      <c r="A52" s="178"/>
      <c r="B52" s="187"/>
      <c r="C52" s="21" t="s">
        <v>24</v>
      </c>
      <c r="D52" s="22" t="s">
        <v>39</v>
      </c>
      <c r="E52" s="23">
        <v>523</v>
      </c>
      <c r="F52" s="23">
        <v>884.5</v>
      </c>
      <c r="G52" s="23">
        <v>0</v>
      </c>
      <c r="H52" s="24">
        <v>2.34</v>
      </c>
      <c r="I52" s="24">
        <v>0</v>
      </c>
      <c r="J52" s="30">
        <v>0.92262683906884702</v>
      </c>
      <c r="K52" s="25">
        <v>60179</v>
      </c>
      <c r="L52" s="23">
        <v>64440</v>
      </c>
      <c r="M52" s="26">
        <v>46.9</v>
      </c>
      <c r="N52" s="65">
        <v>728</v>
      </c>
      <c r="O52" s="26">
        <v>6.4</v>
      </c>
      <c r="P52" s="26">
        <v>33.299999999999997</v>
      </c>
      <c r="Q52" s="31"/>
    </row>
    <row r="53" spans="1:17" ht="12" customHeight="1" x14ac:dyDescent="0.2">
      <c r="A53" s="178"/>
      <c r="B53" s="188"/>
      <c r="C53" s="40" t="s">
        <v>25</v>
      </c>
      <c r="D53" s="41" t="s">
        <v>39</v>
      </c>
      <c r="E53" s="42">
        <v>496</v>
      </c>
      <c r="F53" s="42">
        <v>878</v>
      </c>
      <c r="G53" s="42">
        <v>0</v>
      </c>
      <c r="H53" s="43">
        <v>2.52</v>
      </c>
      <c r="I53" s="43">
        <v>0</v>
      </c>
      <c r="J53" s="66">
        <v>0.92400000000000004</v>
      </c>
      <c r="K53" s="44">
        <v>66285</v>
      </c>
      <c r="L53" s="42">
        <v>61973</v>
      </c>
      <c r="M53" s="45">
        <v>43.299999999999983</v>
      </c>
      <c r="N53" s="67">
        <v>699</v>
      </c>
      <c r="O53" s="45">
        <v>10.899999999999999</v>
      </c>
      <c r="P53" s="45">
        <v>32.5</v>
      </c>
      <c r="Q53" s="31"/>
    </row>
    <row r="54" spans="1:17" ht="12" customHeight="1" x14ac:dyDescent="0.2">
      <c r="A54" s="178"/>
      <c r="B54" s="186" t="s">
        <v>40</v>
      </c>
      <c r="C54" s="34" t="str">
        <f t="shared" si="0"/>
        <v>Q4 2018</v>
      </c>
      <c r="D54" s="16">
        <v>90</v>
      </c>
      <c r="E54" s="19">
        <f t="shared" ref="E54:J54" si="1">E49</f>
        <v>527</v>
      </c>
      <c r="F54" s="19">
        <f t="shared" si="1"/>
        <v>840</v>
      </c>
      <c r="G54" s="19">
        <f t="shared" si="1"/>
        <v>0</v>
      </c>
      <c r="H54" s="18">
        <f t="shared" si="1"/>
        <v>2.08</v>
      </c>
      <c r="I54" s="18">
        <f t="shared" si="1"/>
        <v>0</v>
      </c>
      <c r="J54" s="32">
        <f t="shared" si="1"/>
        <v>0.91800000000000004</v>
      </c>
      <c r="K54" s="35">
        <f>'Review of Operations'!B18+'Review of Operations'!B22</f>
        <v>46146</v>
      </c>
      <c r="L54" s="19">
        <f>'Review of Operations'!E18+'Review of Operations'!E22</f>
        <v>44255</v>
      </c>
      <c r="M54" s="63">
        <f>'Review of Operations'!H18+'Review of Operations'!H22</f>
        <v>35.5</v>
      </c>
      <c r="N54" s="64">
        <f>(M54*10^6/L54)</f>
        <v>802.1692464128347</v>
      </c>
      <c r="O54" s="63">
        <f>O49*0.9</f>
        <v>5.13</v>
      </c>
      <c r="P54" s="63">
        <f>P49*0.9</f>
        <v>25.47</v>
      </c>
      <c r="Q54" s="38"/>
    </row>
    <row r="55" spans="1:17" ht="12" customHeight="1" x14ac:dyDescent="0.2">
      <c r="A55" s="178"/>
      <c r="B55" s="187"/>
      <c r="C55" s="21" t="s">
        <v>72</v>
      </c>
      <c r="D55" s="22">
        <v>90</v>
      </c>
      <c r="E55" s="23">
        <v>505</v>
      </c>
      <c r="F55" s="23">
        <v>908</v>
      </c>
      <c r="G55" s="23">
        <v>0</v>
      </c>
      <c r="H55" s="24">
        <v>2.1</v>
      </c>
      <c r="I55" s="24">
        <v>0</v>
      </c>
      <c r="J55" s="30">
        <v>0.92</v>
      </c>
      <c r="K55" s="25">
        <v>51007</v>
      </c>
      <c r="L55" s="23">
        <v>48524</v>
      </c>
      <c r="M55" s="26">
        <v>37.599999999999987</v>
      </c>
      <c r="N55" s="65">
        <v>774.87428901162286</v>
      </c>
      <c r="O55" s="26">
        <v>6.2100000000000009</v>
      </c>
      <c r="P55" s="26">
        <v>27.72</v>
      </c>
      <c r="Q55" s="39"/>
    </row>
    <row r="56" spans="1:17" ht="12" customHeight="1" x14ac:dyDescent="0.2">
      <c r="A56" s="178"/>
      <c r="B56" s="187"/>
      <c r="C56" s="21" t="s">
        <v>23</v>
      </c>
      <c r="D56" s="22">
        <v>90</v>
      </c>
      <c r="E56" s="23">
        <v>458</v>
      </c>
      <c r="F56" s="23">
        <v>873</v>
      </c>
      <c r="G56" s="23">
        <v>0</v>
      </c>
      <c r="H56" s="24">
        <v>2.23</v>
      </c>
      <c r="I56" s="24">
        <v>0</v>
      </c>
      <c r="J56" s="30">
        <v>0.92260780673602605</v>
      </c>
      <c r="K56" s="25">
        <v>52715</v>
      </c>
      <c r="L56" s="23">
        <v>51659</v>
      </c>
      <c r="M56" s="26">
        <v>40.1</v>
      </c>
      <c r="N56" s="65">
        <v>776.24421688379562</v>
      </c>
      <c r="O56" s="26">
        <v>4.5</v>
      </c>
      <c r="P56" s="26">
        <v>28.260000000000005</v>
      </c>
      <c r="Q56" s="38"/>
    </row>
    <row r="57" spans="1:17" ht="12" customHeight="1" x14ac:dyDescent="0.2">
      <c r="A57" s="178"/>
      <c r="B57" s="187"/>
      <c r="C57" s="21" t="s">
        <v>24</v>
      </c>
      <c r="D57" s="22">
        <v>90</v>
      </c>
      <c r="E57" s="23">
        <v>523</v>
      </c>
      <c r="F57" s="23">
        <v>884.5</v>
      </c>
      <c r="G57" s="23">
        <v>0</v>
      </c>
      <c r="H57" s="24">
        <v>2.34</v>
      </c>
      <c r="I57" s="24">
        <v>0</v>
      </c>
      <c r="J57" s="30">
        <v>0.92262683906884702</v>
      </c>
      <c r="K57" s="25">
        <v>54161</v>
      </c>
      <c r="L57" s="23">
        <v>57996</v>
      </c>
      <c r="M57" s="26">
        <v>42.199999999999996</v>
      </c>
      <c r="N57" s="65">
        <v>727.6363887164631</v>
      </c>
      <c r="O57" s="26">
        <v>5.7600000000000007</v>
      </c>
      <c r="P57" s="26">
        <v>29.97</v>
      </c>
      <c r="Q57" s="38"/>
    </row>
    <row r="58" spans="1:17" ht="12" customHeight="1" x14ac:dyDescent="0.2">
      <c r="A58" s="179"/>
      <c r="B58" s="188"/>
      <c r="C58" s="40" t="s">
        <v>25</v>
      </c>
      <c r="D58" s="41">
        <v>90</v>
      </c>
      <c r="E58" s="42">
        <v>496</v>
      </c>
      <c r="F58" s="42">
        <v>878</v>
      </c>
      <c r="G58" s="42">
        <v>0</v>
      </c>
      <c r="H58" s="43">
        <v>2.52</v>
      </c>
      <c r="I58" s="43">
        <v>0</v>
      </c>
      <c r="J58" s="66">
        <v>0.92400000000000004</v>
      </c>
      <c r="K58" s="44">
        <v>59656</v>
      </c>
      <c r="L58" s="42">
        <v>55776</v>
      </c>
      <c r="M58" s="45">
        <v>38.999999999999986</v>
      </c>
      <c r="N58" s="67">
        <v>699.22547332185854</v>
      </c>
      <c r="O58" s="45">
        <v>9.8099999999999987</v>
      </c>
      <c r="P58" s="45">
        <v>29.25</v>
      </c>
      <c r="Q58" s="38"/>
    </row>
    <row r="59" spans="1:17" ht="6.75" customHeight="1" x14ac:dyDescent="0.2">
      <c r="A59" s="46"/>
      <c r="B59" s="47"/>
      <c r="C59" s="48"/>
      <c r="D59" s="49"/>
      <c r="E59" s="49"/>
      <c r="F59" s="49"/>
      <c r="G59" s="49"/>
      <c r="H59" s="49"/>
      <c r="I59" s="49"/>
      <c r="J59" s="50"/>
      <c r="K59" s="51"/>
      <c r="L59" s="51"/>
      <c r="M59" s="52"/>
      <c r="N59" s="51"/>
      <c r="O59" s="52"/>
      <c r="P59" s="52"/>
      <c r="Q59" s="53"/>
    </row>
    <row r="60" spans="1:17" s="29" customFormat="1" ht="9" customHeight="1" x14ac:dyDescent="0.2">
      <c r="A60" s="54" t="s">
        <v>41</v>
      </c>
      <c r="B60" s="174" t="s">
        <v>42</v>
      </c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2"/>
    </row>
    <row r="61" spans="1:17" s="29" customFormat="1" ht="9" customHeight="1" x14ac:dyDescent="0.2">
      <c r="A61" s="54" t="s">
        <v>43</v>
      </c>
      <c r="B61" s="174" t="s">
        <v>44</v>
      </c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2"/>
    </row>
    <row r="62" spans="1:17" s="29" customFormat="1" ht="9" hidden="1" customHeight="1" x14ac:dyDescent="0.2">
      <c r="A62" s="54" t="s">
        <v>45</v>
      </c>
      <c r="B62" s="174" t="s">
        <v>74</v>
      </c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2"/>
    </row>
    <row r="63" spans="1:17" s="29" customFormat="1" ht="9" customHeight="1" x14ac:dyDescent="0.2">
      <c r="A63" s="55" t="s">
        <v>45</v>
      </c>
      <c r="B63" s="174" t="s">
        <v>46</v>
      </c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2"/>
    </row>
    <row r="64" spans="1:17" s="29" customFormat="1" ht="9" customHeight="1" x14ac:dyDescent="0.2">
      <c r="A64" s="55" t="s">
        <v>47</v>
      </c>
      <c r="B64" s="174" t="s">
        <v>75</v>
      </c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3"/>
    </row>
    <row r="65" spans="1:17" s="29" customFormat="1" ht="17.25" customHeight="1" x14ac:dyDescent="0.2">
      <c r="A65" s="54" t="s">
        <v>48</v>
      </c>
      <c r="B65" s="174" t="s">
        <v>76</v>
      </c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3"/>
    </row>
    <row r="66" spans="1:17" s="29" customFormat="1" ht="9" customHeight="1" x14ac:dyDescent="0.2">
      <c r="A66" s="54" t="s">
        <v>49</v>
      </c>
      <c r="B66" s="174" t="s">
        <v>77</v>
      </c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3"/>
    </row>
    <row r="67" spans="1:17" s="29" customFormat="1" ht="9" customHeight="1" x14ac:dyDescent="0.2">
      <c r="A67" s="54" t="s">
        <v>50</v>
      </c>
      <c r="B67" s="174" t="s">
        <v>51</v>
      </c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2"/>
    </row>
    <row r="68" spans="1:17" s="29" customFormat="1" ht="12.75" customHeight="1" x14ac:dyDescent="0.2">
      <c r="A68" s="54" t="s">
        <v>52</v>
      </c>
      <c r="B68" s="174" t="s">
        <v>53</v>
      </c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</row>
    <row r="69" spans="1:17" x14ac:dyDescent="0.2">
      <c r="A69" s="56"/>
      <c r="B69" s="175"/>
      <c r="C69" s="176"/>
      <c r="D69" s="176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6"/>
    </row>
  </sheetData>
  <mergeCells count="24">
    <mergeCell ref="A4:A38"/>
    <mergeCell ref="B4:B8"/>
    <mergeCell ref="B9:B13"/>
    <mergeCell ref="B14:B18"/>
    <mergeCell ref="B19:B23"/>
    <mergeCell ref="B24:B28"/>
    <mergeCell ref="B29:B33"/>
    <mergeCell ref="B34:B38"/>
    <mergeCell ref="A39:A43"/>
    <mergeCell ref="B39:B43"/>
    <mergeCell ref="A44:A58"/>
    <mergeCell ref="B44:B48"/>
    <mergeCell ref="B49:B53"/>
    <mergeCell ref="B54:B58"/>
    <mergeCell ref="B66:P66"/>
    <mergeCell ref="B67:P67"/>
    <mergeCell ref="B68:P68"/>
    <mergeCell ref="B69:P69"/>
    <mergeCell ref="B60:P60"/>
    <mergeCell ref="B61:P61"/>
    <mergeCell ref="B62:P62"/>
    <mergeCell ref="B63:P63"/>
    <mergeCell ref="B64:P64"/>
    <mergeCell ref="B65:P65"/>
  </mergeCells>
  <pageMargins left="0.70866141732283472" right="0.70866141732283472" top="0.23622047244094491" bottom="0.15748031496062992" header="0.31496062992125984" footer="0.31496062992125984"/>
  <pageSetup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L49"/>
  <sheetViews>
    <sheetView tabSelected="1" workbookViewId="0"/>
  </sheetViews>
  <sheetFormatPr defaultColWidth="9.28515625" defaultRowHeight="12.75" outlineLevelRow="1" x14ac:dyDescent="0.2"/>
  <cols>
    <col min="1" max="1" width="30" style="76" customWidth="1"/>
    <col min="2" max="2" width="10.7109375" style="76" bestFit="1" customWidth="1"/>
    <col min="3" max="3" width="9.28515625" style="76" customWidth="1"/>
    <col min="4" max="4" width="2.7109375" style="76" customWidth="1"/>
    <col min="5" max="5" width="9.7109375" style="76" bestFit="1" customWidth="1"/>
    <col min="6" max="6" width="9.42578125" style="76" bestFit="1" customWidth="1"/>
    <col min="7" max="7" width="3.42578125" style="76" customWidth="1"/>
    <col min="8" max="8" width="10.28515625" style="76" customWidth="1"/>
    <col min="9" max="9" width="9.28515625" style="76" customWidth="1"/>
    <col min="10" max="10" width="2.7109375" style="76" customWidth="1"/>
    <col min="11" max="12" width="11.7109375" style="76" customWidth="1"/>
    <col min="13" max="16384" width="9.28515625" style="76"/>
  </cols>
  <sheetData>
    <row r="1" spans="1:12" ht="12.75" customHeight="1" x14ac:dyDescent="0.2">
      <c r="A1" s="72"/>
      <c r="B1" s="73"/>
      <c r="C1" s="73"/>
      <c r="D1" s="74"/>
      <c r="E1" s="73"/>
      <c r="F1" s="73"/>
      <c r="G1" s="74"/>
      <c r="H1" s="73"/>
      <c r="I1" s="73"/>
      <c r="J1" s="74"/>
      <c r="K1" s="73"/>
      <c r="L1" s="75"/>
    </row>
    <row r="2" spans="1:12" ht="12.75" customHeight="1" x14ac:dyDescent="0.2">
      <c r="A2" s="77" t="s">
        <v>78</v>
      </c>
      <c r="B2" s="78"/>
      <c r="C2" s="192" t="s">
        <v>54</v>
      </c>
      <c r="D2" s="192"/>
      <c r="E2" s="192"/>
      <c r="F2" s="79"/>
      <c r="G2" s="80"/>
      <c r="H2" s="81"/>
      <c r="I2" s="81"/>
      <c r="J2" s="82"/>
      <c r="K2" s="81"/>
      <c r="L2" s="83"/>
    </row>
    <row r="3" spans="1:12" ht="25.5" customHeight="1" x14ac:dyDescent="0.2">
      <c r="A3" s="84"/>
      <c r="B3" s="192" t="s">
        <v>55</v>
      </c>
      <c r="C3" s="192"/>
      <c r="D3" s="82"/>
      <c r="E3" s="192" t="s">
        <v>56</v>
      </c>
      <c r="F3" s="192"/>
      <c r="G3" s="82"/>
      <c r="H3" s="194" t="s">
        <v>57</v>
      </c>
      <c r="I3" s="194"/>
      <c r="J3" s="82"/>
      <c r="K3" s="194" t="s">
        <v>58</v>
      </c>
      <c r="L3" s="195"/>
    </row>
    <row r="4" spans="1:12" ht="12.75" customHeight="1" x14ac:dyDescent="0.2">
      <c r="A4" s="84"/>
      <c r="B4" s="85">
        <v>2018</v>
      </c>
      <c r="C4" s="86">
        <v>2017</v>
      </c>
      <c r="D4" s="87"/>
      <c r="E4" s="85">
        <v>2018</v>
      </c>
      <c r="F4" s="86">
        <v>2017</v>
      </c>
      <c r="G4" s="87"/>
      <c r="H4" s="85">
        <v>2018</v>
      </c>
      <c r="I4" s="86">
        <v>2017</v>
      </c>
      <c r="J4" s="87"/>
      <c r="K4" s="85">
        <v>2018</v>
      </c>
      <c r="L4" s="88">
        <v>2017</v>
      </c>
    </row>
    <row r="5" spans="1:12" ht="12.75" customHeight="1" x14ac:dyDescent="0.2">
      <c r="A5" s="84"/>
      <c r="B5" s="81"/>
      <c r="C5" s="89"/>
      <c r="D5" s="82"/>
      <c r="E5" s="81"/>
      <c r="F5" s="89"/>
      <c r="G5" s="82"/>
      <c r="H5" s="81"/>
      <c r="I5" s="89"/>
      <c r="J5" s="82"/>
      <c r="K5" s="81"/>
      <c r="L5" s="90"/>
    </row>
    <row r="6" spans="1:12" ht="12.75" customHeight="1" x14ac:dyDescent="0.2">
      <c r="A6" s="91" t="s">
        <v>22</v>
      </c>
      <c r="B6" s="92">
        <v>52194</v>
      </c>
      <c r="C6" s="93">
        <v>95182</v>
      </c>
      <c r="D6" s="94"/>
      <c r="E6" s="92">
        <v>51889</v>
      </c>
      <c r="F6" s="93">
        <v>94724</v>
      </c>
      <c r="G6" s="95"/>
      <c r="H6" s="96">
        <v>49.099999999999994</v>
      </c>
      <c r="I6" s="97">
        <v>58.700000000000017</v>
      </c>
      <c r="J6" s="98"/>
      <c r="K6" s="99">
        <v>946</v>
      </c>
      <c r="L6" s="100">
        <v>620</v>
      </c>
    </row>
    <row r="7" spans="1:12" x14ac:dyDescent="0.2">
      <c r="A7" s="91" t="s">
        <v>26</v>
      </c>
      <c r="B7" s="92">
        <v>96715</v>
      </c>
      <c r="C7" s="93">
        <v>98249</v>
      </c>
      <c r="D7" s="101"/>
      <c r="E7" s="92">
        <v>91769</v>
      </c>
      <c r="F7" s="93">
        <v>104198</v>
      </c>
      <c r="G7" s="101"/>
      <c r="H7" s="102">
        <v>70.000000000000028</v>
      </c>
      <c r="I7" s="103">
        <v>81.599999999999994</v>
      </c>
      <c r="J7" s="104"/>
      <c r="K7" s="105">
        <v>763</v>
      </c>
      <c r="L7" s="106">
        <v>783</v>
      </c>
    </row>
    <row r="8" spans="1:12" x14ac:dyDescent="0.2">
      <c r="A8" s="91" t="s">
        <v>59</v>
      </c>
      <c r="B8" s="92">
        <v>47211</v>
      </c>
      <c r="C8" s="93">
        <v>105080</v>
      </c>
      <c r="D8" s="101"/>
      <c r="E8" s="92">
        <v>68288</v>
      </c>
      <c r="F8" s="93">
        <v>99363</v>
      </c>
      <c r="G8" s="101"/>
      <c r="H8" s="102">
        <v>46.899999999999991</v>
      </c>
      <c r="I8" s="103">
        <v>47</v>
      </c>
      <c r="J8" s="104"/>
      <c r="K8" s="105">
        <v>687</v>
      </c>
      <c r="L8" s="106">
        <v>473</v>
      </c>
    </row>
    <row r="9" spans="1:12" x14ac:dyDescent="0.2">
      <c r="A9" s="91" t="s">
        <v>60</v>
      </c>
      <c r="B9" s="92">
        <v>0</v>
      </c>
      <c r="C9" s="93">
        <v>3906</v>
      </c>
      <c r="D9" s="101"/>
      <c r="E9" s="92">
        <v>0</v>
      </c>
      <c r="F9" s="93">
        <v>3949</v>
      </c>
      <c r="G9" s="101"/>
      <c r="H9" s="102">
        <v>0</v>
      </c>
      <c r="I9" s="103">
        <v>0.39999999999999858</v>
      </c>
      <c r="J9" s="104"/>
      <c r="K9" s="105">
        <v>0</v>
      </c>
      <c r="L9" s="106">
        <v>101</v>
      </c>
    </row>
    <row r="10" spans="1:12" x14ac:dyDescent="0.2">
      <c r="A10" s="91" t="s">
        <v>61</v>
      </c>
      <c r="B10" s="92">
        <v>145634</v>
      </c>
      <c r="C10" s="93">
        <v>66023</v>
      </c>
      <c r="D10" s="101"/>
      <c r="E10" s="92">
        <v>152395</v>
      </c>
      <c r="F10" s="93">
        <v>62843</v>
      </c>
      <c r="G10" s="101"/>
      <c r="H10" s="102">
        <v>116.60000000000002</v>
      </c>
      <c r="I10" s="103">
        <v>59.799999999999983</v>
      </c>
      <c r="J10" s="104"/>
      <c r="K10" s="105">
        <v>765</v>
      </c>
      <c r="L10" s="106">
        <v>952</v>
      </c>
    </row>
    <row r="11" spans="1:12" x14ac:dyDescent="0.2">
      <c r="A11" s="91" t="s">
        <v>62</v>
      </c>
      <c r="B11" s="92">
        <v>7226</v>
      </c>
      <c r="C11" s="107">
        <v>19039</v>
      </c>
      <c r="D11" s="101"/>
      <c r="E11" s="92">
        <v>19399</v>
      </c>
      <c r="F11" s="107">
        <v>11201</v>
      </c>
      <c r="G11" s="101"/>
      <c r="H11" s="102">
        <v>16.100000000000001</v>
      </c>
      <c r="I11" s="103">
        <v>6.8999999999999986</v>
      </c>
      <c r="J11" s="104"/>
      <c r="K11" s="108">
        <v>830</v>
      </c>
      <c r="L11" s="109">
        <v>616</v>
      </c>
    </row>
    <row r="12" spans="1:12" x14ac:dyDescent="0.2">
      <c r="A12" s="77" t="s">
        <v>63</v>
      </c>
      <c r="B12" s="110">
        <v>348980</v>
      </c>
      <c r="C12" s="111">
        <v>387479</v>
      </c>
      <c r="D12" s="101"/>
      <c r="E12" s="110">
        <v>383740</v>
      </c>
      <c r="F12" s="111">
        <v>376278</v>
      </c>
      <c r="G12" s="101"/>
      <c r="H12" s="112">
        <v>298.70000000000005</v>
      </c>
      <c r="I12" s="113">
        <v>254.4</v>
      </c>
      <c r="J12" s="104"/>
      <c r="K12" s="114">
        <v>778</v>
      </c>
      <c r="L12" s="106">
        <v>676</v>
      </c>
    </row>
    <row r="13" spans="1:12" ht="12.75" customHeight="1" x14ac:dyDescent="0.2">
      <c r="A13" s="91"/>
      <c r="B13" s="92"/>
      <c r="C13" s="93"/>
      <c r="D13" s="101"/>
      <c r="E13" s="92"/>
      <c r="F13" s="93"/>
      <c r="G13" s="101"/>
      <c r="H13" s="115"/>
      <c r="I13" s="116"/>
      <c r="J13" s="104"/>
      <c r="K13" s="105"/>
      <c r="L13" s="106"/>
    </row>
    <row r="14" spans="1:12" x14ac:dyDescent="0.2">
      <c r="A14" s="91" t="s">
        <v>64</v>
      </c>
      <c r="B14" s="92">
        <v>123478</v>
      </c>
      <c r="C14" s="93">
        <v>145301</v>
      </c>
      <c r="D14" s="101"/>
      <c r="E14" s="92">
        <v>124408</v>
      </c>
      <c r="F14" s="93">
        <v>141518</v>
      </c>
      <c r="G14" s="101"/>
      <c r="H14" s="102">
        <v>68.699999999999989</v>
      </c>
      <c r="I14" s="103">
        <v>73.799999999999983</v>
      </c>
      <c r="J14" s="104"/>
      <c r="K14" s="105">
        <v>552</v>
      </c>
      <c r="L14" s="109">
        <v>521</v>
      </c>
    </row>
    <row r="15" spans="1:12" x14ac:dyDescent="0.2">
      <c r="A15" s="117" t="s">
        <v>65</v>
      </c>
      <c r="B15" s="110">
        <v>123478</v>
      </c>
      <c r="C15" s="111">
        <v>145301</v>
      </c>
      <c r="D15" s="101"/>
      <c r="E15" s="110">
        <v>124408</v>
      </c>
      <c r="F15" s="111">
        <v>141518</v>
      </c>
      <c r="G15" s="101"/>
      <c r="H15" s="118">
        <v>68.699999999999989</v>
      </c>
      <c r="I15" s="119">
        <v>73.799999999999983</v>
      </c>
      <c r="J15" s="104"/>
      <c r="K15" s="114">
        <v>552</v>
      </c>
      <c r="L15" s="106">
        <v>521</v>
      </c>
    </row>
    <row r="16" spans="1:12" ht="12.75" customHeight="1" x14ac:dyDescent="0.2">
      <c r="A16" s="91"/>
      <c r="B16" s="92"/>
      <c r="C16" s="93"/>
      <c r="D16" s="101"/>
      <c r="E16" s="92"/>
      <c r="F16" s="93"/>
      <c r="G16" s="101"/>
      <c r="H16" s="115"/>
      <c r="I16" s="116"/>
      <c r="J16" s="104"/>
      <c r="K16" s="105"/>
      <c r="L16" s="106"/>
    </row>
    <row r="17" spans="1:12" x14ac:dyDescent="0.2">
      <c r="A17" s="120" t="s">
        <v>37</v>
      </c>
      <c r="B17" s="92">
        <v>91548</v>
      </c>
      <c r="C17" s="93">
        <v>60274</v>
      </c>
      <c r="D17" s="101"/>
      <c r="E17" s="92">
        <v>83780</v>
      </c>
      <c r="F17" s="93">
        <v>54993</v>
      </c>
      <c r="G17" s="101"/>
      <c r="H17" s="102">
        <v>69.5</v>
      </c>
      <c r="I17" s="103">
        <v>43</v>
      </c>
      <c r="J17" s="104"/>
      <c r="K17" s="105">
        <v>830</v>
      </c>
      <c r="L17" s="121">
        <v>782</v>
      </c>
    </row>
    <row r="18" spans="1:12" x14ac:dyDescent="0.2">
      <c r="A18" s="120" t="s">
        <v>66</v>
      </c>
      <c r="B18" s="92">
        <v>51273</v>
      </c>
      <c r="C18" s="107">
        <v>66285</v>
      </c>
      <c r="D18" s="101"/>
      <c r="E18" s="92">
        <v>49173</v>
      </c>
      <c r="F18" s="107">
        <v>61973</v>
      </c>
      <c r="G18" s="101"/>
      <c r="H18" s="102">
        <v>39.5</v>
      </c>
      <c r="I18" s="103">
        <v>43.299999999999983</v>
      </c>
      <c r="J18" s="104"/>
      <c r="K18" s="108">
        <v>803</v>
      </c>
      <c r="L18" s="122">
        <v>699</v>
      </c>
    </row>
    <row r="19" spans="1:12" x14ac:dyDescent="0.2">
      <c r="A19" s="77" t="s">
        <v>67</v>
      </c>
      <c r="B19" s="123">
        <v>142821</v>
      </c>
      <c r="C19" s="124">
        <v>126559</v>
      </c>
      <c r="D19" s="101"/>
      <c r="E19" s="123">
        <v>132953</v>
      </c>
      <c r="F19" s="124">
        <v>116966</v>
      </c>
      <c r="G19" s="101"/>
      <c r="H19" s="125">
        <v>109</v>
      </c>
      <c r="I19" s="126">
        <v>86.299999999999983</v>
      </c>
      <c r="J19" s="104"/>
      <c r="K19" s="127">
        <v>820</v>
      </c>
      <c r="L19" s="128">
        <v>738</v>
      </c>
    </row>
    <row r="20" spans="1:12" ht="12.75" customHeight="1" x14ac:dyDescent="0.2">
      <c r="A20" s="77"/>
      <c r="B20" s="92"/>
      <c r="C20" s="93"/>
      <c r="D20" s="101"/>
      <c r="E20" s="92"/>
      <c r="F20" s="129"/>
      <c r="G20" s="101"/>
      <c r="H20" s="115"/>
      <c r="I20" s="116"/>
      <c r="J20" s="104"/>
      <c r="K20" s="130"/>
      <c r="L20" s="131"/>
    </row>
    <row r="21" spans="1:12" x14ac:dyDescent="0.2">
      <c r="A21" s="117" t="s">
        <v>68</v>
      </c>
      <c r="B21" s="132">
        <v>615279</v>
      </c>
      <c r="C21" s="133">
        <v>659339</v>
      </c>
      <c r="D21" s="134"/>
      <c r="E21" s="132">
        <v>641101</v>
      </c>
      <c r="F21" s="133">
        <v>634762</v>
      </c>
      <c r="G21" s="134"/>
      <c r="H21" s="135">
        <v>476.40000000000003</v>
      </c>
      <c r="I21" s="136">
        <v>414.5</v>
      </c>
      <c r="J21" s="129"/>
      <c r="K21" s="105">
        <v>743</v>
      </c>
      <c r="L21" s="137">
        <v>653</v>
      </c>
    </row>
    <row r="22" spans="1:12" ht="23.25" customHeight="1" x14ac:dyDescent="0.2">
      <c r="A22" s="138" t="s">
        <v>69</v>
      </c>
      <c r="B22" s="139">
        <v>-5127</v>
      </c>
      <c r="C22" s="140">
        <v>-6629</v>
      </c>
      <c r="D22" s="141"/>
      <c r="E22" s="139">
        <v>-4918</v>
      </c>
      <c r="F22" s="140">
        <v>-6197</v>
      </c>
      <c r="G22" s="141"/>
      <c r="H22" s="142">
        <v>-4</v>
      </c>
      <c r="I22" s="143">
        <v>-4.3</v>
      </c>
      <c r="J22" s="144"/>
      <c r="K22" s="145"/>
      <c r="L22" s="146"/>
    </row>
    <row r="23" spans="1:12" ht="16.5" customHeight="1" thickBot="1" x14ac:dyDescent="0.25">
      <c r="A23" s="147" t="s">
        <v>70</v>
      </c>
      <c r="B23" s="148">
        <v>610152</v>
      </c>
      <c r="C23" s="149">
        <v>652710</v>
      </c>
      <c r="D23" s="148"/>
      <c r="E23" s="148">
        <v>636183</v>
      </c>
      <c r="F23" s="149">
        <v>628565</v>
      </c>
      <c r="G23" s="148"/>
      <c r="H23" s="150">
        <v>472.40000000000003</v>
      </c>
      <c r="I23" s="151">
        <v>410.2</v>
      </c>
      <c r="J23" s="152"/>
      <c r="K23" s="153">
        <v>743</v>
      </c>
      <c r="L23" s="154">
        <v>653</v>
      </c>
    </row>
    <row r="24" spans="1:12" ht="11.25" customHeight="1" x14ac:dyDescent="0.2">
      <c r="A24" s="155"/>
      <c r="B24" s="156"/>
      <c r="C24" s="157"/>
      <c r="D24" s="156"/>
      <c r="E24" s="156"/>
      <c r="F24" s="157"/>
      <c r="G24" s="156"/>
      <c r="H24" s="158"/>
      <c r="I24" s="159"/>
      <c r="J24" s="160"/>
      <c r="K24" s="160"/>
      <c r="L24" s="161"/>
    </row>
    <row r="25" spans="1:12" ht="13.5" customHeight="1" x14ac:dyDescent="0.2">
      <c r="A25" s="155"/>
      <c r="B25" s="156"/>
      <c r="C25" s="157"/>
      <c r="D25" s="156"/>
      <c r="E25" s="156"/>
      <c r="F25" s="157"/>
      <c r="G25" s="156"/>
      <c r="H25" s="158"/>
      <c r="I25" s="159"/>
      <c r="J25" s="160"/>
      <c r="K25" s="160"/>
      <c r="L25" s="161"/>
    </row>
    <row r="26" spans="1:12" ht="13.5" thickBot="1" x14ac:dyDescent="0.25">
      <c r="A26" s="196"/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</row>
    <row r="27" spans="1:12" outlineLevel="1" x14ac:dyDescent="0.2">
      <c r="A27" s="72"/>
      <c r="B27" s="73"/>
      <c r="C27" s="73"/>
      <c r="D27" s="74"/>
      <c r="E27" s="73"/>
      <c r="F27" s="73"/>
      <c r="G27" s="74"/>
      <c r="H27" s="73"/>
      <c r="I27" s="73"/>
      <c r="J27" s="74"/>
      <c r="K27" s="73"/>
      <c r="L27" s="75"/>
    </row>
    <row r="28" spans="1:12" ht="12.75" customHeight="1" outlineLevel="1" x14ac:dyDescent="0.2">
      <c r="A28" s="77" t="s">
        <v>79</v>
      </c>
      <c r="B28" s="78"/>
      <c r="C28" s="192" t="s">
        <v>54</v>
      </c>
      <c r="D28" s="192"/>
      <c r="E28" s="192"/>
      <c r="F28" s="79"/>
      <c r="G28" s="80"/>
      <c r="H28" s="81"/>
      <c r="I28" s="81"/>
      <c r="J28" s="82"/>
      <c r="K28" s="81"/>
      <c r="L28" s="83"/>
    </row>
    <row r="29" spans="1:12" ht="21.75" customHeight="1" outlineLevel="1" x14ac:dyDescent="0.2">
      <c r="A29" s="84"/>
      <c r="B29" s="193" t="s">
        <v>55</v>
      </c>
      <c r="C29" s="193"/>
      <c r="D29" s="82"/>
      <c r="E29" s="193" t="s">
        <v>56</v>
      </c>
      <c r="F29" s="193"/>
      <c r="G29" s="82"/>
      <c r="H29" s="194" t="s">
        <v>57</v>
      </c>
      <c r="I29" s="194"/>
      <c r="J29" s="82"/>
      <c r="K29" s="194" t="s">
        <v>58</v>
      </c>
      <c r="L29" s="195"/>
    </row>
    <row r="30" spans="1:12" ht="12.75" customHeight="1" outlineLevel="1" x14ac:dyDescent="0.2">
      <c r="A30" s="84"/>
      <c r="B30" s="85">
        <v>2018</v>
      </c>
      <c r="C30" s="86">
        <v>2017</v>
      </c>
      <c r="D30" s="87"/>
      <c r="E30" s="162">
        <v>2018</v>
      </c>
      <c r="F30" s="163">
        <v>2017</v>
      </c>
      <c r="G30" s="87"/>
      <c r="H30" s="162">
        <v>2018</v>
      </c>
      <c r="I30" s="163">
        <v>2017</v>
      </c>
      <c r="J30" s="87"/>
      <c r="K30" s="162">
        <v>2018</v>
      </c>
      <c r="L30" s="164">
        <v>2017</v>
      </c>
    </row>
    <row r="31" spans="1:12" outlineLevel="1" x14ac:dyDescent="0.2">
      <c r="A31" s="84"/>
      <c r="B31" s="81"/>
      <c r="C31" s="89"/>
      <c r="D31" s="82"/>
      <c r="E31" s="81"/>
      <c r="F31" s="89"/>
      <c r="G31" s="82"/>
      <c r="H31" s="81"/>
      <c r="I31" s="89"/>
      <c r="J31" s="82"/>
      <c r="K31" s="81"/>
      <c r="L31" s="90"/>
    </row>
    <row r="32" spans="1:12" outlineLevel="1" x14ac:dyDescent="0.2">
      <c r="A32" s="91" t="s">
        <v>22</v>
      </c>
      <c r="B32" s="92">
        <v>255569</v>
      </c>
      <c r="C32" s="93">
        <v>381115</v>
      </c>
      <c r="D32" s="94"/>
      <c r="E32" s="92">
        <v>256037</v>
      </c>
      <c r="F32" s="93">
        <v>381779</v>
      </c>
      <c r="G32" s="95"/>
      <c r="H32" s="96">
        <v>214.4</v>
      </c>
      <c r="I32" s="97">
        <v>239.9</v>
      </c>
      <c r="J32" s="98"/>
      <c r="K32" s="99">
        <v>837</v>
      </c>
      <c r="L32" s="100">
        <v>628</v>
      </c>
    </row>
    <row r="33" spans="1:12" outlineLevel="1" x14ac:dyDescent="0.2">
      <c r="A33" s="91" t="s">
        <v>26</v>
      </c>
      <c r="B33" s="92">
        <v>385601</v>
      </c>
      <c r="C33" s="93">
        <v>436932</v>
      </c>
      <c r="D33" s="101"/>
      <c r="E33" s="92">
        <v>381478</v>
      </c>
      <c r="F33" s="93">
        <v>438051</v>
      </c>
      <c r="G33" s="101"/>
      <c r="H33" s="102">
        <v>277.60000000000002</v>
      </c>
      <c r="I33" s="116">
        <v>302.5</v>
      </c>
      <c r="J33" s="104"/>
      <c r="K33" s="105">
        <v>728</v>
      </c>
      <c r="L33" s="106">
        <v>691</v>
      </c>
    </row>
    <row r="34" spans="1:12" outlineLevel="1" x14ac:dyDescent="0.2">
      <c r="A34" s="91" t="s">
        <v>59</v>
      </c>
      <c r="B34" s="92">
        <v>284646</v>
      </c>
      <c r="C34" s="93">
        <v>282715</v>
      </c>
      <c r="D34" s="101"/>
      <c r="E34" s="92">
        <v>318091</v>
      </c>
      <c r="F34" s="93">
        <v>262916</v>
      </c>
      <c r="G34" s="101"/>
      <c r="H34" s="102">
        <v>174.1</v>
      </c>
      <c r="I34" s="116">
        <v>168.9</v>
      </c>
      <c r="J34" s="104"/>
      <c r="K34" s="105">
        <v>547</v>
      </c>
      <c r="L34" s="106">
        <v>642</v>
      </c>
    </row>
    <row r="35" spans="1:12" outlineLevel="1" x14ac:dyDescent="0.2">
      <c r="A35" s="91" t="s">
        <v>60</v>
      </c>
      <c r="B35" s="92">
        <v>0</v>
      </c>
      <c r="C35" s="93">
        <v>76570</v>
      </c>
      <c r="D35" s="101"/>
      <c r="E35" s="92">
        <v>927</v>
      </c>
      <c r="F35" s="93">
        <v>77087</v>
      </c>
      <c r="G35" s="101"/>
      <c r="H35" s="102">
        <v>0</v>
      </c>
      <c r="I35" s="116">
        <v>36.799999999999997</v>
      </c>
      <c r="J35" s="104"/>
      <c r="K35" s="105">
        <v>0</v>
      </c>
      <c r="L35" s="106">
        <v>477</v>
      </c>
    </row>
    <row r="36" spans="1:12" outlineLevel="1" x14ac:dyDescent="0.2">
      <c r="A36" s="91" t="s">
        <v>61</v>
      </c>
      <c r="B36" s="92">
        <v>521575</v>
      </c>
      <c r="C36" s="93">
        <v>359959</v>
      </c>
      <c r="D36" s="101"/>
      <c r="E36" s="92">
        <v>523417</v>
      </c>
      <c r="F36" s="93">
        <v>356251</v>
      </c>
      <c r="G36" s="101"/>
      <c r="H36" s="102">
        <v>430.5</v>
      </c>
      <c r="I36" s="116">
        <v>310.2</v>
      </c>
      <c r="J36" s="104"/>
      <c r="K36" s="105">
        <v>822</v>
      </c>
      <c r="L36" s="106">
        <v>871</v>
      </c>
    </row>
    <row r="37" spans="1:12" outlineLevel="1" x14ac:dyDescent="0.2">
      <c r="A37" s="91" t="s">
        <v>62</v>
      </c>
      <c r="B37" s="92">
        <v>60066</v>
      </c>
      <c r="C37" s="107">
        <v>91127</v>
      </c>
      <c r="D37" s="101"/>
      <c r="E37" s="92">
        <v>89959</v>
      </c>
      <c r="F37" s="107">
        <v>41316</v>
      </c>
      <c r="G37" s="101"/>
      <c r="H37" s="102">
        <v>65.7</v>
      </c>
      <c r="I37" s="165">
        <v>19.899999999999999</v>
      </c>
      <c r="J37" s="104"/>
      <c r="K37" s="108">
        <v>730</v>
      </c>
      <c r="L37" s="109">
        <v>482</v>
      </c>
    </row>
    <row r="38" spans="1:12" outlineLevel="1" x14ac:dyDescent="0.2">
      <c r="A38" s="77" t="s">
        <v>63</v>
      </c>
      <c r="B38" s="110">
        <v>1507457</v>
      </c>
      <c r="C38" s="111">
        <v>1628418</v>
      </c>
      <c r="D38" s="101"/>
      <c r="E38" s="110">
        <v>1569909</v>
      </c>
      <c r="F38" s="111">
        <v>1557400</v>
      </c>
      <c r="G38" s="101"/>
      <c r="H38" s="112">
        <v>1162.3</v>
      </c>
      <c r="I38" s="113">
        <v>1078.2</v>
      </c>
      <c r="J38" s="104"/>
      <c r="K38" s="114">
        <v>740</v>
      </c>
      <c r="L38" s="106">
        <v>692</v>
      </c>
    </row>
    <row r="39" spans="1:12" outlineLevel="1" x14ac:dyDescent="0.2">
      <c r="A39" s="91"/>
      <c r="B39" s="92"/>
      <c r="C39" s="93"/>
      <c r="D39" s="101"/>
      <c r="E39" s="92"/>
      <c r="F39" s="93"/>
      <c r="G39" s="101"/>
      <c r="H39" s="115"/>
      <c r="I39" s="116"/>
      <c r="J39" s="104"/>
      <c r="K39" s="105"/>
      <c r="L39" s="106"/>
    </row>
    <row r="40" spans="1:12" outlineLevel="1" x14ac:dyDescent="0.2">
      <c r="A40" s="91" t="s">
        <v>64</v>
      </c>
      <c r="B40" s="92">
        <v>489947</v>
      </c>
      <c r="C40" s="93">
        <v>580451</v>
      </c>
      <c r="D40" s="101"/>
      <c r="E40" s="92">
        <v>494835</v>
      </c>
      <c r="F40" s="93">
        <v>577007</v>
      </c>
      <c r="G40" s="101"/>
      <c r="H40" s="102">
        <v>288.2</v>
      </c>
      <c r="I40" s="116">
        <v>300.89999999999998</v>
      </c>
      <c r="J40" s="104"/>
      <c r="K40" s="105">
        <v>582</v>
      </c>
      <c r="L40" s="109">
        <v>521</v>
      </c>
    </row>
    <row r="41" spans="1:12" outlineLevel="1" x14ac:dyDescent="0.2">
      <c r="A41" s="117" t="s">
        <v>65</v>
      </c>
      <c r="B41" s="110">
        <v>489947</v>
      </c>
      <c r="C41" s="111">
        <v>580451</v>
      </c>
      <c r="D41" s="101"/>
      <c r="E41" s="110">
        <v>494835</v>
      </c>
      <c r="F41" s="111">
        <v>577007</v>
      </c>
      <c r="G41" s="101"/>
      <c r="H41" s="118">
        <v>288.2</v>
      </c>
      <c r="I41" s="119">
        <v>300.89999999999998</v>
      </c>
      <c r="J41" s="104"/>
      <c r="K41" s="114">
        <v>582</v>
      </c>
      <c r="L41" s="106">
        <v>521</v>
      </c>
    </row>
    <row r="42" spans="1:12" outlineLevel="1" x14ac:dyDescent="0.2">
      <c r="A42" s="91"/>
      <c r="B42" s="92"/>
      <c r="C42" s="93"/>
      <c r="D42" s="101"/>
      <c r="E42" s="92"/>
      <c r="F42" s="93"/>
      <c r="G42" s="101"/>
      <c r="H42" s="115"/>
      <c r="I42" s="116"/>
      <c r="J42" s="104"/>
      <c r="K42" s="105"/>
      <c r="L42" s="106"/>
    </row>
    <row r="43" spans="1:12" outlineLevel="1" x14ac:dyDescent="0.2">
      <c r="A43" s="120" t="s">
        <v>37</v>
      </c>
      <c r="B43" s="92">
        <v>250965</v>
      </c>
      <c r="C43" s="93">
        <v>243240</v>
      </c>
      <c r="D43" s="101"/>
      <c r="E43" s="92">
        <v>243241</v>
      </c>
      <c r="F43" s="93">
        <v>236256</v>
      </c>
      <c r="G43" s="101"/>
      <c r="H43" s="102">
        <v>237.3</v>
      </c>
      <c r="I43" s="103">
        <v>178.2</v>
      </c>
      <c r="J43" s="104"/>
      <c r="K43" s="105">
        <v>976</v>
      </c>
      <c r="L43" s="121">
        <v>754</v>
      </c>
    </row>
    <row r="44" spans="1:12" outlineLevel="1" x14ac:dyDescent="0.2">
      <c r="A44" s="120" t="s">
        <v>66</v>
      </c>
      <c r="B44" s="92">
        <v>226699</v>
      </c>
      <c r="C44" s="107">
        <v>246027</v>
      </c>
      <c r="D44" s="101"/>
      <c r="E44" s="92">
        <v>224927</v>
      </c>
      <c r="F44" s="107">
        <v>251212</v>
      </c>
      <c r="G44" s="101"/>
      <c r="H44" s="102">
        <v>172.7</v>
      </c>
      <c r="I44" s="166">
        <v>200.1</v>
      </c>
      <c r="J44" s="104"/>
      <c r="K44" s="108">
        <v>768</v>
      </c>
      <c r="L44" s="122">
        <v>797</v>
      </c>
    </row>
    <row r="45" spans="1:12" outlineLevel="1" x14ac:dyDescent="0.2">
      <c r="A45" s="77" t="s">
        <v>67</v>
      </c>
      <c r="B45" s="123">
        <v>477664</v>
      </c>
      <c r="C45" s="124">
        <v>489267</v>
      </c>
      <c r="D45" s="101"/>
      <c r="E45" s="123">
        <v>468168</v>
      </c>
      <c r="F45" s="124">
        <v>487468</v>
      </c>
      <c r="G45" s="101"/>
      <c r="H45" s="125">
        <v>410</v>
      </c>
      <c r="I45" s="167">
        <v>378.29999999999995</v>
      </c>
      <c r="J45" s="104"/>
      <c r="K45" s="127">
        <v>876</v>
      </c>
      <c r="L45" s="128">
        <v>776</v>
      </c>
    </row>
    <row r="46" spans="1:12" outlineLevel="1" x14ac:dyDescent="0.2">
      <c r="A46" s="77"/>
      <c r="B46" s="92"/>
      <c r="C46" s="93"/>
      <c r="D46" s="101"/>
      <c r="E46" s="92"/>
      <c r="F46" s="129"/>
      <c r="G46" s="101"/>
      <c r="H46" s="115"/>
      <c r="I46" s="129"/>
      <c r="J46" s="104"/>
      <c r="K46" s="130"/>
      <c r="L46" s="131"/>
    </row>
    <row r="47" spans="1:12" outlineLevel="1" x14ac:dyDescent="0.2">
      <c r="A47" s="117" t="s">
        <v>68</v>
      </c>
      <c r="B47" s="156">
        <v>2475068</v>
      </c>
      <c r="C47" s="157">
        <v>2698136</v>
      </c>
      <c r="D47" s="129"/>
      <c r="E47" s="156">
        <v>2532912</v>
      </c>
      <c r="F47" s="157">
        <v>2621875</v>
      </c>
      <c r="G47" s="129"/>
      <c r="H47" s="115">
        <v>1860.5</v>
      </c>
      <c r="I47" s="168">
        <v>1757.3999999999999</v>
      </c>
      <c r="J47" s="129"/>
      <c r="K47" s="105">
        <v>735</v>
      </c>
      <c r="L47" s="137">
        <v>670</v>
      </c>
    </row>
    <row r="48" spans="1:12" ht="24" customHeight="1" outlineLevel="1" x14ac:dyDescent="0.2">
      <c r="A48" s="138" t="s">
        <v>69</v>
      </c>
      <c r="B48" s="139">
        <v>-22670</v>
      </c>
      <c r="C48" s="140">
        <v>-24603</v>
      </c>
      <c r="D48" s="141"/>
      <c r="E48" s="139">
        <v>-22493</v>
      </c>
      <c r="F48" s="140">
        <v>-25121</v>
      </c>
      <c r="G48" s="141"/>
      <c r="H48" s="142">
        <v>-17.3</v>
      </c>
      <c r="I48" s="169">
        <v>-20</v>
      </c>
      <c r="J48" s="144"/>
      <c r="K48" s="145"/>
      <c r="L48" s="146"/>
    </row>
    <row r="49" spans="1:12" ht="13.5" outlineLevel="1" thickBot="1" x14ac:dyDescent="0.25">
      <c r="A49" s="147" t="s">
        <v>70</v>
      </c>
      <c r="B49" s="148">
        <v>2452398</v>
      </c>
      <c r="C49" s="149">
        <v>2673533</v>
      </c>
      <c r="D49" s="148"/>
      <c r="E49" s="148">
        <v>2510419</v>
      </c>
      <c r="F49" s="149">
        <v>2596754</v>
      </c>
      <c r="G49" s="148"/>
      <c r="H49" s="150">
        <v>1843.2</v>
      </c>
      <c r="I49" s="170">
        <v>1737.3999999999999</v>
      </c>
      <c r="J49" s="152"/>
      <c r="K49" s="153">
        <v>734</v>
      </c>
      <c r="L49" s="154">
        <v>669</v>
      </c>
    </row>
  </sheetData>
  <mergeCells count="11">
    <mergeCell ref="A26:L26"/>
    <mergeCell ref="C2:E2"/>
    <mergeCell ref="B3:C3"/>
    <mergeCell ref="E3:F3"/>
    <mergeCell ref="H3:I3"/>
    <mergeCell ref="K3:L3"/>
    <mergeCell ref="C28:E28"/>
    <mergeCell ref="B29:C29"/>
    <mergeCell ref="E29:F29"/>
    <mergeCell ref="H29:I29"/>
    <mergeCell ref="K29:L29"/>
  </mergeCells>
  <pageMargins left="0.23622047244094491" right="0.23622047244094491" top="0.74803149606299213" bottom="0.74803149606299213" header="0.31496062992125984" footer="0.31496062992125984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Operating summary</vt:lpstr>
      <vt:lpstr>Review of Operations</vt:lpstr>
      <vt:lpstr>'Operating summary'!Print_Area</vt:lpstr>
      <vt:lpstr>'Review of Operations'!Print_Area</vt:lpstr>
    </vt:vector>
  </TitlesOfParts>
  <Company>Kinross Gold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 Ng</dc:creator>
  <cp:lastModifiedBy>Laura Hildred</cp:lastModifiedBy>
  <dcterms:created xsi:type="dcterms:W3CDTF">2018-07-31T23:42:32Z</dcterms:created>
  <dcterms:modified xsi:type="dcterms:W3CDTF">2019-02-13T16:26:40Z</dcterms:modified>
</cp:coreProperties>
</file>