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ACCT\Individual Files (A Slazyk)\Fox - Erin\External Reporting\FY 19-20\04. AMJ 1920\"/>
    </mc:Choice>
  </mc:AlternateContent>
  <xr:revisionPtr revIDLastSave="0" documentId="13_ncr:1_{35391270-2E36-49DA-9A64-4A616FCA8DEF}" xr6:coauthVersionLast="45" xr6:coauthVersionMax="45" xr10:uidLastSave="{00000000-0000-0000-0000-000000000000}"/>
  <bookViews>
    <workbookView xWindow="-26625" yWindow="150" windowWidth="21600" windowHeight="11385" xr2:uid="{00000000-000D-0000-FFFF-FFFF00000000}"/>
  </bookViews>
  <sheets>
    <sheet name="Cons Statement of Earnings 1920" sheetId="2" r:id="rId1"/>
    <sheet name="Cons Statement Comp Income 1920" sheetId="3" r:id="rId2"/>
    <sheet name="Cons Balance Sheet 1920" sheetId="1" r:id="rId3"/>
    <sheet name="Cons Statement of SE 1920" sheetId="4" r:id="rId4"/>
    <sheet name="Cons Statement of Cash 1920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5" l="1"/>
  <c r="B27" i="5"/>
  <c r="B19" i="5"/>
  <c r="B37" i="5" l="1"/>
  <c r="B38" i="5" s="1"/>
  <c r="E40" i="4"/>
  <c r="F40" i="4"/>
  <c r="G40" i="4"/>
  <c r="H40" i="4"/>
  <c r="I40" i="4"/>
  <c r="J40" i="4"/>
  <c r="K40" i="4"/>
  <c r="D40" i="4"/>
  <c r="C40" i="4"/>
  <c r="B40" i="4"/>
  <c r="B44" i="1"/>
  <c r="B43" i="1"/>
  <c r="B32" i="1"/>
  <c r="B28" i="1"/>
  <c r="B21" i="1"/>
  <c r="B16" i="1"/>
  <c r="B14" i="1"/>
  <c r="B10" i="3"/>
  <c r="B11" i="3" s="1"/>
  <c r="B13" i="3" s="1"/>
  <c r="K12" i="4" l="1"/>
  <c r="K28" i="4"/>
  <c r="K27" i="4"/>
  <c r="K26" i="4"/>
  <c r="K25" i="4"/>
  <c r="K24" i="4"/>
  <c r="K23" i="4"/>
  <c r="K22" i="4"/>
  <c r="K20" i="4"/>
  <c r="K19" i="4"/>
  <c r="I17" i="4"/>
  <c r="I29" i="4" s="1"/>
  <c r="G17" i="4"/>
  <c r="G29" i="4" s="1"/>
  <c r="F17" i="4"/>
  <c r="F29" i="4" s="1"/>
  <c r="E17" i="4"/>
  <c r="E29" i="4" s="1"/>
  <c r="D17" i="4"/>
  <c r="D29" i="4" s="1"/>
  <c r="C17" i="4"/>
  <c r="C29" i="4" s="1"/>
  <c r="J16" i="4"/>
  <c r="K16" i="4" s="1"/>
  <c r="K15" i="4"/>
  <c r="H14" i="4"/>
  <c r="H17" i="4" s="1"/>
  <c r="H29" i="4" s="1"/>
  <c r="B14" i="4"/>
  <c r="B17" i="4" s="1"/>
  <c r="B29" i="4" s="1"/>
  <c r="K13" i="4"/>
  <c r="K11" i="4"/>
  <c r="K10" i="4"/>
  <c r="K8" i="4"/>
  <c r="K7" i="4"/>
  <c r="J17" i="4" l="1"/>
  <c r="J29" i="4" s="1"/>
  <c r="K14" i="4"/>
  <c r="K17" i="4" s="1"/>
  <c r="K29" i="4" s="1"/>
</calcChain>
</file>

<file path=xl/sharedStrings.xml><?xml version="1.0" encoding="utf-8"?>
<sst xmlns="http://schemas.openxmlformats.org/spreadsheetml/2006/main" count="289" uniqueCount="144">
  <si>
    <t> </t>
  </si>
  <si>
    <t>ASSETS</t>
  </si>
  <si>
    <t>CURRENT ASSETS</t>
  </si>
  <si>
    <t>Cash and cash equivalents</t>
  </si>
  <si>
    <t>Available-for-sale investment securities</t>
  </si>
  <si>
    <t>Accounts receivable</t>
  </si>
  <si>
    <t>Inventories</t>
  </si>
  <si>
    <t>Materials and supplies</t>
  </si>
  <si>
    <t>Work in process</t>
  </si>
  <si>
    <t>Finished goods</t>
  </si>
  <si>
    <t>Total inventories</t>
  </si>
  <si>
    <t>Prepaid expenses and other current assets</t>
  </si>
  <si>
    <t>TOTAL CURRENT ASSETS</t>
  </si>
  <si>
    <t>PROPERTY, PLANT AND EQUIPMENT, NET</t>
  </si>
  <si>
    <t>GOODWILL</t>
  </si>
  <si>
    <t>TRADEMARKS AND OTHER INTANGIBLE ASSETS, NET</t>
  </si>
  <si>
    <t>OTHER NONCURRENT ASSETS</t>
  </si>
  <si>
    <t>TOTAL ASSETS</t>
  </si>
  <si>
    <t>LIABILITIES AND SHAREHOLDERS' EQUITY</t>
  </si>
  <si>
    <t>CURRENT LIABILITIES</t>
  </si>
  <si>
    <t>Accounts payable</t>
  </si>
  <si>
    <t>Accrued and other liabilities</t>
  </si>
  <si>
    <t>Debt due within one year</t>
  </si>
  <si>
    <t>TOTAL CURRENT LIABILITIES</t>
  </si>
  <si>
    <t>LONG-TERM DEBT</t>
  </si>
  <si>
    <t>DEFERRED INCOME TAXES</t>
  </si>
  <si>
    <t>OTHER NONCURRENT LIABILITIES</t>
  </si>
  <si>
    <t>TOTAL LIABILITIES</t>
  </si>
  <si>
    <t>SHAREHOLDERS' EQUITY</t>
  </si>
  <si>
    <t>Convertible Class A preferred stock, stated value $1 per share (600 shares authorized)</t>
  </si>
  <si>
    <t>Non-Voting Class B preferred stock, stated value $1 per share (200 shares authorized)</t>
  </si>
  <si>
    <t>Additional paid-in capital</t>
  </si>
  <si>
    <t>Reserve for ESOP debt retirement</t>
  </si>
  <si>
    <t>Accumulated other comprehensive income/(loss)</t>
  </si>
  <si>
    <t>Retained earnings</t>
  </si>
  <si>
    <t>Noncontrolling interest</t>
  </si>
  <si>
    <t>TOTAL SHAREHOLDERS' EQUITY</t>
  </si>
  <si>
    <t>TOTAL LIABILITIES AND SHAREHOLDERS' EQUITY</t>
  </si>
  <si>
    <t/>
  </si>
  <si>
    <t>NET SALES</t>
  </si>
  <si>
    <t>Cost of products sold</t>
  </si>
  <si>
    <t>Selling, general and administrative expense</t>
  </si>
  <si>
    <t>OPERATING INCOME</t>
  </si>
  <si>
    <t>Interest expense</t>
  </si>
  <si>
    <t>Interest income</t>
  </si>
  <si>
    <t>NET EARNINGS</t>
  </si>
  <si>
    <t>Less: Net earnings attributable to noncontrolling interests</t>
  </si>
  <si>
    <t>OTHER COMPREHENSIVE INCOME/(LOSS), NET OF TAX</t>
  </si>
  <si>
    <t>TOTAL OTHER COMPREHENSIVE INCOME/(LOSS), NET OF TAX</t>
  </si>
  <si>
    <t>TOTAL COMPREHENSIVE INCOME</t>
  </si>
  <si>
    <t>TOTAL COMPREHENSIVE INCOME ATTRIBUTABLE TO PROCTER &amp; GAMBLE</t>
  </si>
  <si>
    <t>Common Stock</t>
  </si>
  <si>
    <t>Preferred Stock</t>
  </si>
  <si>
    <t>Additional Paid-In Capital</t>
  </si>
  <si>
    <t>Reserve for ESOP Debt Retirement</t>
  </si>
  <si>
    <t>Accumulated Other Comprehensive Income/(Loss)</t>
  </si>
  <si>
    <t>Treasury Stock</t>
  </si>
  <si>
    <t>Retained Earnings</t>
  </si>
  <si>
    <t>Non-controlling Interest</t>
  </si>
  <si>
    <t>Net earnings</t>
  </si>
  <si>
    <t>Other comprehensive income/(loss)</t>
  </si>
  <si>
    <t>Common</t>
  </si>
  <si>
    <t>Preferred, net of tax benefits</t>
  </si>
  <si>
    <t>Preferred stock conversions</t>
  </si>
  <si>
    <t>ESOP debt impacts</t>
  </si>
  <si>
    <t>Noncontrolling interest, net</t>
  </si>
  <si>
    <t>BALANCE JUNE 30, 2017</t>
  </si>
  <si>
    <t>BALANCE JUNE 30, 2018</t>
  </si>
  <si>
    <t>Impact of adoption of new accounting standards</t>
  </si>
  <si>
    <t>BALANCE JUNE 30, 2019</t>
  </si>
  <si>
    <t>CASH, CASH EQUIVALENTS AND RESTRICTED CASH, BEGINNING OF YEAR</t>
  </si>
  <si>
    <t>OPERATING ACTIVITIES</t>
  </si>
  <si>
    <t>Depreciation and amortization</t>
  </si>
  <si>
    <t>Loss on early extinguishment of debt</t>
  </si>
  <si>
    <t>Share-based compensation expense</t>
  </si>
  <si>
    <t>Deferred income taxes</t>
  </si>
  <si>
    <t>Goodwill and indefinite-lived intangible impairment charges</t>
  </si>
  <si>
    <t>Change in accounts receivable</t>
  </si>
  <si>
    <t>Change in inventories</t>
  </si>
  <si>
    <t>Change in accounts payable, accrued and other liabilities</t>
  </si>
  <si>
    <t>Change in other operating assets and liabilities</t>
  </si>
  <si>
    <t>Other</t>
  </si>
  <si>
    <t>TOTAL OPERATING ACTIVITIES</t>
  </si>
  <si>
    <t>INVESTING ACTIVITIES</t>
  </si>
  <si>
    <t>Capital expenditures</t>
  </si>
  <si>
    <t>Proceeds from asset sales</t>
  </si>
  <si>
    <t>Acquisitions, net of cash acquired</t>
  </si>
  <si>
    <t>Purchases of short-term investments</t>
  </si>
  <si>
    <t>Change in other investments</t>
  </si>
  <si>
    <t>TOTAL INVESTING ACTIVITIES</t>
  </si>
  <si>
    <t>FINANCING ACTIVITIES</t>
  </si>
  <si>
    <t>Dividends to shareholders</t>
  </si>
  <si>
    <t>Additions to long-term debt</t>
  </si>
  <si>
    <t>Treasury stock purchases</t>
  </si>
  <si>
    <t>Impact of stock options and other</t>
  </si>
  <si>
    <t>TOTAL FINANCING ACTIVITIES</t>
  </si>
  <si>
    <t>EFFECT OF EXCHANGE RATE CHANGES ON CASH, CASH EQUIVALENTS AND RESTRICTED CASH</t>
  </si>
  <si>
    <t>CHANGE IN CASH, CASH EQUIVALENTS AND RESTRICTED CASH</t>
  </si>
  <si>
    <t>SUPPLEMENTAL DISCLOSURE</t>
  </si>
  <si>
    <t>Assets acquired through non-cash capital leases are immaterial for all periods.</t>
  </si>
  <si>
    <t>The Procter &amp; Gamble Company</t>
  </si>
  <si>
    <t>Amounts in millions except per share amounts; Years ended June 30</t>
  </si>
  <si>
    <t>Amounts in millions; Years ended June 30</t>
  </si>
  <si>
    <t>Less:  Total comprehensive income attributable to noncontrolling interests</t>
  </si>
  <si>
    <t>Shares</t>
  </si>
  <si>
    <t>Amount</t>
  </si>
  <si>
    <t>Total Shareholders' Equity</t>
  </si>
  <si>
    <t>Employee stock plans</t>
  </si>
  <si>
    <t>Amounts in millions; Years ended June 30</t>
  </si>
  <si>
    <r>
      <t xml:space="preserve">Reductions of long-term debt </t>
    </r>
    <r>
      <rPr>
        <vertAlign val="superscript"/>
        <sz val="10"/>
        <color rgb="FF000000"/>
        <rFont val="Times New Roman"/>
        <family val="1"/>
      </rPr>
      <t>(1)</t>
    </r>
  </si>
  <si>
    <t>Dividends and dividend equivalents ($2.7860 per share):</t>
  </si>
  <si>
    <t>Dividends and dividend equivalents ($2.8975 per share):</t>
  </si>
  <si>
    <t>CASH, CASH EQUIVALENTS AND RESTRICTED CASH, END OF YEAR</t>
  </si>
  <si>
    <t>Consolidated Statements of Earnings</t>
  </si>
  <si>
    <t>Consolidated Statements of Comprehensive Income</t>
  </si>
  <si>
    <t>Consolidated Balance Sheets</t>
  </si>
  <si>
    <t>Consolidated Statements of Shareholders' Equity</t>
  </si>
  <si>
    <t>Consolidated Statements of Cash Flows</t>
  </si>
  <si>
    <t>Other non-operating income, net</t>
  </si>
  <si>
    <t>EARNINGS BEFORE INCOME TAXES</t>
  </si>
  <si>
    <t xml:space="preserve">Income taxes </t>
  </si>
  <si>
    <t xml:space="preserve">NET EARNINGS </t>
  </si>
  <si>
    <r>
      <t xml:space="preserve">NET EARNINGS ATTRIBUTABLE TO PROCTER &amp; GAMBLE </t>
    </r>
    <r>
      <rPr>
        <b/>
        <vertAlign val="superscript"/>
        <sz val="10"/>
        <color rgb="FF000000"/>
        <rFont val="Times New Roman"/>
        <family val="1"/>
      </rPr>
      <t>(1)</t>
    </r>
  </si>
  <si>
    <r>
      <t xml:space="preserve">NET EARNINGS PER COMMON SHARE: </t>
    </r>
    <r>
      <rPr>
        <b/>
        <vertAlign val="superscript"/>
        <sz val="10"/>
        <color rgb="FF000000"/>
        <rFont val="Times New Roman"/>
        <family val="1"/>
      </rPr>
      <t>(2)</t>
    </r>
  </si>
  <si>
    <t>Basic</t>
  </si>
  <si>
    <t>Diluted</t>
  </si>
  <si>
    <r>
      <t xml:space="preserve">(2)       </t>
    </r>
    <r>
      <rPr>
        <sz val="10"/>
        <color rgb="FF000000"/>
        <rFont val="Times New Roman"/>
        <family val="1"/>
      </rPr>
      <t>Basic net earnings per common share and Diluted net earnings per common share are calculated on Net earnings attributable to Procter &amp; Gamble.</t>
    </r>
  </si>
  <si>
    <r>
      <t xml:space="preserve">(1)       </t>
    </r>
    <r>
      <rPr>
        <sz val="10"/>
        <color rgb="FF000000"/>
        <rFont val="Times New Roman"/>
        <family val="1"/>
      </rPr>
      <t>Net earnings attributable to Procter &amp; Gamble in fiscal 2019 was negatively impacted by the impairment charges of $8.3 billion related to Shave Care goodwill and Gillette indefinite-lived intangible assets.</t>
    </r>
  </si>
  <si>
    <t>Foreign currency translation (net of $59, $78 and $(279) tax, respectively)</t>
  </si>
  <si>
    <r>
      <rPr>
        <sz val="10"/>
        <color rgb="FF000000"/>
        <rFont val="Times New Roman"/>
        <family val="1"/>
      </rPr>
      <t xml:space="preserve">Unrealized gains/(losses) on investment securities (net of </t>
    </r>
    <r>
      <rPr>
        <sz val="10"/>
        <rFont val="Times New Roman"/>
        <family val="1"/>
      </rPr>
      <t>$(1)</t>
    </r>
    <r>
      <rPr>
        <sz val="10"/>
        <color rgb="FF000000"/>
        <rFont val="Times New Roman"/>
        <family val="1"/>
      </rPr>
      <t>, $0 and $0 tax, respectively)</t>
    </r>
  </si>
  <si>
    <r>
      <rPr>
        <sz val="10"/>
        <color rgb="FF000000"/>
        <rFont val="Times New Roman"/>
        <family val="1"/>
      </rPr>
      <t xml:space="preserve">Unrealized gains/(losses) on defined benefit retirement plans (net of </t>
    </r>
    <r>
      <rPr>
        <sz val="10"/>
        <rFont val="Times New Roman"/>
        <family val="1"/>
      </rPr>
      <t>$(42)</t>
    </r>
    <r>
      <rPr>
        <sz val="10"/>
        <color rgb="FF000000"/>
        <rFont val="Times New Roman"/>
        <family val="1"/>
      </rPr>
      <t>, $22 and $68 tax, respectively)</t>
    </r>
  </si>
  <si>
    <t>Common stock, stated value $1 per share (10,000 shares authorized; shares issued: 
2020 - 4,009.2, 2019 - 4,009.2)</t>
  </si>
  <si>
    <t>Treasury stock, at cost (shares held:  2020 - 1,529.5, 2019 -1,504.5)</t>
  </si>
  <si>
    <t>Amounts in millions except stated values; As of June 30</t>
  </si>
  <si>
    <t>Dollars in millions except per share amounts; shares in thousands</t>
  </si>
  <si>
    <t>BALANCE JUNE 30, 2020</t>
  </si>
  <si>
    <t>Dividends and dividend equivalents ($3.0284 per share):</t>
  </si>
  <si>
    <t>Loss/(gain) on sale of assets</t>
  </si>
  <si>
    <t>Proceeds from sales and maturities of investment securities</t>
  </si>
  <si>
    <t>Increases/(reductions) in short-term debt</t>
  </si>
  <si>
    <t>Cash payments for interest</t>
  </si>
  <si>
    <t>Cash payments for income taxes</t>
  </si>
  <si>
    <r>
      <rPr>
        <vertAlign val="superscript"/>
        <sz val="10"/>
        <color rgb="FF000000"/>
        <rFont val="Times New Roman"/>
        <family val="1"/>
      </rPr>
      <t>(1)</t>
    </r>
    <r>
      <rPr>
        <sz val="10"/>
        <color rgb="FF000000"/>
        <rFont val="Times New Roman"/>
        <family val="1"/>
      </rPr>
      <t xml:space="preserve">  Includes early extinguishment of debt costs of $346 in 2018.</t>
    </r>
  </si>
  <si>
    <t>Goodwill and indefinite-lived intangibles impairment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</si>
</sst>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_(&quot;$&quot;* #,##0_);_(&quot;$&quot;* \(#,##0\);_(&quot;$&quot;* &quot;—&quot;_);_(@_)"/>
    <numFmt numFmtId="166" formatCode="_(#,##0_);_(\(#,##0\);_(&quot;—&quot;_);_(@_)"/>
    <numFmt numFmtId="167" formatCode="_(&quot;$&quot;* #,##0,,_)_%;_(&quot;$&quot;* \(#,##0,,\)_%;_(&quot;$&quot;* &quot;—&quot;_);_(@_)"/>
    <numFmt numFmtId="168" formatCode="_(#,##0,,_)_%;_(\(#,##0,,\)_%;_(&quot;—&quot;_);_(@_)"/>
    <numFmt numFmtId="169" formatCode="_(&quot;$&quot;* #,##0_);_(&quot;$&quot;* \(#,##0\);_(&quot;$&quot;* &quot;-&quot;??_);_(@_)"/>
    <numFmt numFmtId="170" formatCode="_(* #,##0_);_(* \(#,##0\);_(* &quot;-&quot;??_);_(@_)"/>
    <numFmt numFmtId="171" formatCode="_(&quot;$&quot;* #,##0,,_);_(&quot;$&quot;* \(#,##0,,\);_(&quot;$&quot;* &quot;—&quot;_);_(@_)"/>
    <numFmt numFmtId="172" formatCode="_(#,##0,,_);_(\(#,##0,,\);_(&quot;—&quot;_);_(@_)"/>
  </numFmts>
  <fonts count="19" x14ac:knownFonts="1">
    <font>
      <sz val="10"/>
      <color rgb="FF000000"/>
      <name val="Times New Roman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u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vertAlign val="superscript"/>
      <sz val="10"/>
      <color rgb="FF000000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ashDot">
        <color auto="1"/>
      </right>
      <top/>
      <bottom style="thin">
        <color auto="1"/>
      </bottom>
      <diagonal/>
    </border>
    <border>
      <left/>
      <right style="dashDot">
        <color auto="1"/>
      </right>
      <top style="thin">
        <color auto="1"/>
      </top>
      <bottom style="thin">
        <color auto="1"/>
      </bottom>
      <diagonal/>
    </border>
    <border>
      <left/>
      <right style="dashDot">
        <color auto="1"/>
      </right>
      <top/>
      <bottom/>
      <diagonal/>
    </border>
    <border>
      <left/>
      <right style="dashDot">
        <color auto="1"/>
      </right>
      <top style="thin">
        <color indexed="64"/>
      </top>
      <bottom style="double">
        <color indexed="64"/>
      </bottom>
      <diagonal/>
    </border>
    <border>
      <left style="dashDot">
        <color auto="1"/>
      </left>
      <right/>
      <top style="thin">
        <color indexed="64"/>
      </top>
      <bottom style="thin">
        <color auto="1"/>
      </bottom>
      <diagonal/>
    </border>
    <border>
      <left/>
      <right style="dashDot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 indent="3"/>
    </xf>
    <xf numFmtId="166" fontId="6" fillId="0" borderId="0" xfId="0" applyNumberFormat="1" applyFont="1" applyAlignment="1"/>
    <xf numFmtId="166" fontId="7" fillId="0" borderId="0" xfId="0" applyNumberFormat="1" applyFont="1" applyAlignment="1"/>
    <xf numFmtId="166" fontId="1" fillId="0" borderId="0" xfId="0" applyNumberFormat="1" applyFont="1" applyAlignment="1"/>
    <xf numFmtId="166" fontId="1" fillId="0" borderId="0" xfId="0" applyNumberFormat="1" applyFont="1" applyAlignment="1">
      <alignment horizontal="left"/>
    </xf>
    <xf numFmtId="166" fontId="6" fillId="0" borderId="1" xfId="0" applyNumberFormat="1" applyFont="1" applyBorder="1" applyAlignment="1"/>
    <xf numFmtId="166" fontId="7" fillId="0" borderId="2" xfId="0" applyNumberFormat="1" applyFont="1" applyBorder="1" applyAlignment="1"/>
    <xf numFmtId="166" fontId="7" fillId="0" borderId="1" xfId="0" applyNumberFormat="1" applyFont="1" applyBorder="1" applyAlignment="1"/>
    <xf numFmtId="165" fontId="6" fillId="0" borderId="5" xfId="0" applyNumberFormat="1" applyFont="1" applyBorder="1" applyAlignment="1"/>
    <xf numFmtId="165" fontId="7" fillId="0" borderId="5" xfId="0" applyNumberFormat="1" applyFont="1" applyBorder="1" applyAlignment="1"/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4" fontId="9" fillId="0" borderId="1" xfId="0" applyNumberFormat="1" applyFont="1" applyBorder="1" applyAlignment="1">
      <alignment horizontal="center"/>
    </xf>
    <xf numFmtId="0" fontId="12" fillId="2" borderId="0" xfId="0" applyFont="1" applyFill="1" applyAlignment="1">
      <alignment wrapText="1"/>
    </xf>
    <xf numFmtId="0" fontId="13" fillId="2" borderId="0" xfId="0" applyFont="1" applyFill="1" applyAlignment="1">
      <alignment horizontal="left"/>
    </xf>
    <xf numFmtId="0" fontId="13" fillId="0" borderId="0" xfId="0" applyFont="1" applyAlignment="1">
      <alignment wrapText="1" indent="3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wrapText="1" indent="3"/>
    </xf>
    <xf numFmtId="168" fontId="13" fillId="2" borderId="0" xfId="0" applyNumberFormat="1" applyFont="1" applyFill="1" applyAlignment="1"/>
    <xf numFmtId="0" fontId="12" fillId="0" borderId="0" xfId="0" applyFont="1" applyAlignment="1">
      <alignment wrapText="1"/>
    </xf>
    <xf numFmtId="169" fontId="12" fillId="2" borderId="4" xfId="2" applyNumberFormat="1" applyFont="1" applyFill="1" applyBorder="1" applyAlignment="1"/>
    <xf numFmtId="170" fontId="12" fillId="2" borderId="0" xfId="1" applyNumberFormat="1" applyFont="1" applyFill="1" applyAlignment="1"/>
    <xf numFmtId="0" fontId="13" fillId="2" borderId="0" xfId="0" applyFont="1" applyFill="1" applyAlignment="1">
      <alignment wrapText="1"/>
    </xf>
    <xf numFmtId="0" fontId="1" fillId="2" borderId="0" xfId="0" applyFont="1" applyFill="1" applyAlignment="1">
      <alignment horizontal="left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170" fontId="5" fillId="0" borderId="0" xfId="1" applyNumberFormat="1" applyFont="1" applyAlignment="1"/>
    <xf numFmtId="170" fontId="5" fillId="2" borderId="0" xfId="1" applyNumberFormat="1" applyFont="1" applyFill="1" applyAlignment="1"/>
    <xf numFmtId="170" fontId="5" fillId="2" borderId="2" xfId="1" applyNumberFormat="1" applyFont="1" applyFill="1" applyBorder="1" applyAlignment="1"/>
    <xf numFmtId="170" fontId="5" fillId="0" borderId="4" xfId="1" applyNumberFormat="1" applyFont="1" applyBorder="1" applyAlignment="1"/>
    <xf numFmtId="170" fontId="5" fillId="0" borderId="1" xfId="1" applyNumberFormat="1" applyFont="1" applyBorder="1" applyAlignment="1"/>
    <xf numFmtId="170" fontId="1" fillId="2" borderId="2" xfId="1" applyNumberFormat="1" applyFont="1" applyFill="1" applyBorder="1" applyAlignment="1"/>
    <xf numFmtId="169" fontId="5" fillId="2" borderId="4" xfId="2" applyNumberFormat="1" applyFont="1" applyFill="1" applyBorder="1" applyAlignment="1"/>
    <xf numFmtId="170" fontId="12" fillId="0" borderId="4" xfId="1" applyNumberFormat="1" applyFont="1" applyBorder="1" applyAlignment="1"/>
    <xf numFmtId="170" fontId="12" fillId="2" borderId="2" xfId="1" applyNumberFormat="1" applyFont="1" applyFill="1" applyBorder="1" applyAlignment="1"/>
    <xf numFmtId="169" fontId="12" fillId="2" borderId="3" xfId="2" applyNumberFormat="1" applyFont="1" applyFill="1" applyBorder="1" applyAlignment="1"/>
    <xf numFmtId="44" fontId="5" fillId="0" borderId="0" xfId="2" applyFont="1" applyAlignment="1"/>
    <xf numFmtId="169" fontId="13" fillId="2" borderId="4" xfId="2" applyNumberFormat="1" applyFont="1" applyFill="1" applyBorder="1" applyAlignment="1"/>
    <xf numFmtId="170" fontId="13" fillId="0" borderId="0" xfId="1" applyNumberFormat="1" applyFont="1" applyAlignment="1"/>
    <xf numFmtId="170" fontId="13" fillId="2" borderId="0" xfId="1" applyNumberFormat="1" applyFont="1" applyFill="1" applyAlignment="1"/>
    <xf numFmtId="170" fontId="13" fillId="2" borderId="2" xfId="1" applyNumberFormat="1" applyFont="1" applyFill="1" applyBorder="1" applyAlignment="1"/>
    <xf numFmtId="170" fontId="13" fillId="0" borderId="4" xfId="1" applyNumberFormat="1" applyFont="1" applyBorder="1" applyAlignment="1"/>
    <xf numFmtId="170" fontId="13" fillId="0" borderId="1" xfId="1" applyNumberFormat="1" applyFont="1" applyBorder="1" applyAlignment="1"/>
    <xf numFmtId="169" fontId="13" fillId="2" borderId="3" xfId="2" applyNumberFormat="1" applyFont="1" applyFill="1" applyBorder="1" applyAlignment="1"/>
    <xf numFmtId="44" fontId="13" fillId="0" borderId="0" xfId="2" applyFont="1" applyAlignment="1"/>
    <xf numFmtId="0" fontId="16" fillId="0" borderId="0" xfId="0" applyFont="1" applyFill="1"/>
    <xf numFmtId="0" fontId="17" fillId="2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18" fillId="2" borderId="0" xfId="0" applyFont="1" applyFill="1" applyAlignment="1">
      <alignment wrapText="1" indent="1"/>
    </xf>
    <xf numFmtId="0" fontId="18" fillId="0" borderId="0" xfId="0" applyFont="1" applyAlignment="1">
      <alignment wrapText="1" indent="1"/>
    </xf>
    <xf numFmtId="0" fontId="12" fillId="0" borderId="0" xfId="0" applyFont="1" applyFill="1" applyAlignment="1">
      <alignment wrapText="1"/>
    </xf>
    <xf numFmtId="0" fontId="13" fillId="0" borderId="0" xfId="0" applyFont="1" applyFill="1" applyAlignment="1">
      <alignment wrapText="1" indent="3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/>
    <xf numFmtId="170" fontId="13" fillId="2" borderId="0" xfId="1" applyNumberFormat="1" applyFont="1" applyFill="1" applyAlignment="1">
      <alignment horizontal="left"/>
    </xf>
    <xf numFmtId="169" fontId="12" fillId="2" borderId="2" xfId="2" applyNumberFormat="1" applyFont="1" applyFill="1" applyBorder="1" applyAlignment="1"/>
    <xf numFmtId="169" fontId="13" fillId="2" borderId="2" xfId="2" applyNumberFormat="1" applyFont="1" applyFill="1" applyBorder="1" applyAlignment="1"/>
    <xf numFmtId="170" fontId="1" fillId="2" borderId="0" xfId="1" applyNumberFormat="1" applyFont="1" applyFill="1" applyAlignment="1">
      <alignment horizontal="left"/>
    </xf>
    <xf numFmtId="170" fontId="1" fillId="2" borderId="0" xfId="1" applyNumberFormat="1" applyFont="1" applyFill="1" applyAlignment="1"/>
    <xf numFmtId="170" fontId="5" fillId="0" borderId="0" xfId="1" applyNumberFormat="1" applyFont="1" applyFill="1" applyAlignment="1"/>
    <xf numFmtId="170" fontId="1" fillId="0" borderId="0" xfId="1" applyNumberFormat="1" applyFont="1" applyFill="1" applyAlignment="1">
      <alignment horizontal="left"/>
    </xf>
    <xf numFmtId="170" fontId="1" fillId="0" borderId="0" xfId="1" applyNumberFormat="1" applyFont="1" applyFill="1" applyAlignment="1"/>
    <xf numFmtId="170" fontId="5" fillId="2" borderId="1" xfId="1" applyNumberFormat="1" applyFont="1" applyFill="1" applyBorder="1" applyAlignment="1"/>
    <xf numFmtId="170" fontId="1" fillId="2" borderId="1" xfId="1" applyNumberFormat="1" applyFont="1" applyFill="1" applyBorder="1" applyAlignment="1"/>
    <xf numFmtId="170" fontId="5" fillId="0" borderId="2" xfId="1" applyNumberFormat="1" applyFont="1" applyFill="1" applyBorder="1" applyAlignment="1"/>
    <xf numFmtId="170" fontId="1" fillId="0" borderId="2" xfId="1" applyNumberFormat="1" applyFont="1" applyFill="1" applyBorder="1" applyAlignment="1"/>
    <xf numFmtId="169" fontId="5" fillId="2" borderId="3" xfId="2" applyNumberFormat="1" applyFont="1" applyFill="1" applyBorder="1" applyAlignment="1"/>
    <xf numFmtId="169" fontId="1" fillId="2" borderId="3" xfId="2" applyNumberFormat="1" applyFont="1" applyFill="1" applyBorder="1" applyAlignme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1" fillId="2" borderId="0" xfId="0" applyFont="1" applyFill="1" applyAlignment="1">
      <alignment wrapText="1"/>
    </xf>
    <xf numFmtId="0" fontId="12" fillId="0" borderId="0" xfId="0" applyFont="1" applyAlignment="1">
      <alignment wrapText="1" indent="3"/>
    </xf>
    <xf numFmtId="0" fontId="13" fillId="2" borderId="0" xfId="0" applyFont="1" applyFill="1" applyAlignment="1">
      <alignment wrapText="1" indent="5"/>
    </xf>
    <xf numFmtId="0" fontId="13" fillId="0" borderId="0" xfId="0" applyFont="1" applyAlignment="1">
      <alignment wrapText="1" indent="5"/>
    </xf>
    <xf numFmtId="0" fontId="13" fillId="0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165" fontId="6" fillId="2" borderId="0" xfId="0" applyNumberFormat="1" applyFont="1" applyFill="1" applyAlignment="1"/>
    <xf numFmtId="165" fontId="7" fillId="2" borderId="0" xfId="0" applyNumberFormat="1" applyFont="1" applyFill="1" applyAlignment="1"/>
    <xf numFmtId="166" fontId="6" fillId="2" borderId="0" xfId="0" applyNumberFormat="1" applyFont="1" applyFill="1" applyAlignment="1"/>
    <xf numFmtId="166" fontId="7" fillId="2" borderId="0" xfId="0" applyNumberFormat="1" applyFont="1" applyFill="1" applyAlignment="1"/>
    <xf numFmtId="166" fontId="6" fillId="2" borderId="1" xfId="0" applyNumberFormat="1" applyFont="1" applyFill="1" applyBorder="1" applyAlignment="1"/>
    <xf numFmtId="166" fontId="7" fillId="2" borderId="1" xfId="0" applyNumberFormat="1" applyFont="1" applyFill="1" applyBorder="1" applyAlignment="1"/>
    <xf numFmtId="165" fontId="6" fillId="2" borderId="3" xfId="0" applyNumberFormat="1" applyFont="1" applyFill="1" applyBorder="1" applyAlignment="1"/>
    <xf numFmtId="165" fontId="7" fillId="2" borderId="3" xfId="0" applyNumberFormat="1" applyFont="1" applyFill="1" applyBorder="1" applyAlignment="1"/>
    <xf numFmtId="166" fontId="7" fillId="2" borderId="2" xfId="0" applyNumberFormat="1" applyFont="1" applyFill="1" applyBorder="1" applyAlignment="1"/>
    <xf numFmtId="172" fontId="13" fillId="0" borderId="0" xfId="0" applyNumberFormat="1" applyFont="1" applyAlignment="1"/>
    <xf numFmtId="0" fontId="13" fillId="0" borderId="0" xfId="0" applyFont="1" applyFill="1" applyAlignment="1">
      <alignment wrapText="1"/>
    </xf>
    <xf numFmtId="170" fontId="13" fillId="2" borderId="0" xfId="1" applyNumberFormat="1" applyFont="1" applyFill="1" applyAlignment="1">
      <alignment wrapText="1"/>
    </xf>
    <xf numFmtId="170" fontId="12" fillId="0" borderId="2" xfId="1" applyNumberFormat="1" applyFont="1" applyFill="1" applyBorder="1" applyAlignment="1"/>
    <xf numFmtId="170" fontId="13" fillId="0" borderId="0" xfId="1" applyNumberFormat="1" applyFont="1" applyFill="1" applyAlignment="1">
      <alignment wrapText="1"/>
    </xf>
    <xf numFmtId="170" fontId="13" fillId="0" borderId="2" xfId="1" applyNumberFormat="1" applyFont="1" applyFill="1" applyBorder="1" applyAlignment="1"/>
    <xf numFmtId="170" fontId="12" fillId="0" borderId="0" xfId="1" applyNumberFormat="1" applyFont="1" applyFill="1" applyAlignment="1"/>
    <xf numFmtId="170" fontId="13" fillId="0" borderId="0" xfId="1" applyNumberFormat="1" applyFont="1" applyFill="1" applyAlignment="1"/>
    <xf numFmtId="170" fontId="13" fillId="0" borderId="0" xfId="1" applyNumberFormat="1" applyFont="1" applyFill="1" applyAlignment="1">
      <alignment horizontal="left"/>
    </xf>
    <xf numFmtId="166" fontId="6" fillId="0" borderId="2" xfId="0" applyNumberFormat="1" applyFont="1" applyBorder="1" applyAlignment="1"/>
    <xf numFmtId="9" fontId="16" fillId="0" borderId="0" xfId="3" applyFont="1" applyFill="1"/>
    <xf numFmtId="171" fontId="13" fillId="0" borderId="0" xfId="0" applyNumberFormat="1" applyFont="1" applyAlignment="1"/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70" fontId="13" fillId="0" borderId="7" xfId="1" applyNumberFormat="1" applyFont="1" applyFill="1" applyBorder="1" applyAlignment="1"/>
    <xf numFmtId="169" fontId="13" fillId="0" borderId="2" xfId="2" applyNumberFormat="1" applyFont="1" applyFill="1" applyBorder="1" applyAlignment="1"/>
    <xf numFmtId="170" fontId="13" fillId="2" borderId="8" xfId="1" applyNumberFormat="1" applyFont="1" applyFill="1" applyBorder="1" applyAlignment="1"/>
    <xf numFmtId="170" fontId="13" fillId="2" borderId="8" xfId="1" applyNumberFormat="1" applyFont="1" applyFill="1" applyBorder="1" applyAlignment="1">
      <alignment horizontal="left"/>
    </xf>
    <xf numFmtId="0" fontId="1" fillId="0" borderId="0" xfId="0" applyFont="1" applyBorder="1" applyAlignment="1">
      <alignment wrapText="1"/>
    </xf>
    <xf numFmtId="0" fontId="0" fillId="0" borderId="0" xfId="0" applyFill="1" applyAlignment="1">
      <alignment wrapText="1"/>
    </xf>
    <xf numFmtId="0" fontId="12" fillId="2" borderId="0" xfId="0" applyFont="1" applyFill="1" applyAlignment="1">
      <alignment horizontal="left" wrapText="1"/>
    </xf>
    <xf numFmtId="0" fontId="12" fillId="0" borderId="0" xfId="0" applyFont="1" applyFill="1" applyAlignment="1"/>
    <xf numFmtId="0" fontId="13" fillId="0" borderId="0" xfId="0" applyFont="1" applyFill="1" applyAlignment="1"/>
    <xf numFmtId="0" fontId="12" fillId="0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169" fontId="13" fillId="2" borderId="0" xfId="2" applyNumberFormat="1" applyFont="1" applyFill="1" applyAlignment="1">
      <alignment wrapText="1"/>
    </xf>
    <xf numFmtId="170" fontId="13" fillId="2" borderId="0" xfId="1" applyNumberFormat="1" applyFont="1" applyFill="1" applyAlignment="1">
      <alignment horizontal="left" indent="5"/>
    </xf>
    <xf numFmtId="170" fontId="12" fillId="0" borderId="0" xfId="1" applyNumberFormat="1" applyFont="1" applyFill="1" applyAlignment="1">
      <alignment horizontal="right"/>
    </xf>
    <xf numFmtId="169" fontId="12" fillId="2" borderId="0" xfId="2" applyNumberFormat="1" applyFont="1" applyFill="1" applyAlignment="1"/>
    <xf numFmtId="169" fontId="13" fillId="2" borderId="0" xfId="2" applyNumberFormat="1" applyFont="1" applyFill="1" applyAlignment="1"/>
    <xf numFmtId="0" fontId="13" fillId="2" borderId="0" xfId="0" applyFont="1" applyFill="1" applyAlignment="1">
      <alignment horizontal="left" wrapText="1" indent="3"/>
    </xf>
    <xf numFmtId="0" fontId="14" fillId="0" borderId="0" xfId="0" applyFont="1" applyAlignment="1"/>
    <xf numFmtId="0" fontId="1" fillId="0" borderId="0" xfId="0" applyFont="1" applyFill="1" applyAlignment="1">
      <alignment wrapText="1" indent="3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wrapText="1" indent="3"/>
    </xf>
    <xf numFmtId="169" fontId="1" fillId="2" borderId="4" xfId="2" applyNumberFormat="1" applyFont="1" applyFill="1" applyBorder="1" applyAlignment="1"/>
    <xf numFmtId="170" fontId="1" fillId="0" borderId="0" xfId="1" applyNumberFormat="1" applyFont="1" applyAlignment="1"/>
    <xf numFmtId="170" fontId="1" fillId="0" borderId="4" xfId="1" applyNumberFormat="1" applyFont="1" applyBorder="1" applyAlignment="1"/>
    <xf numFmtId="170" fontId="1" fillId="0" borderId="1" xfId="1" applyNumberFormat="1" applyFont="1" applyBorder="1" applyAlignment="1"/>
    <xf numFmtId="44" fontId="1" fillId="0" borderId="0" xfId="2" applyFont="1" applyAlignment="1"/>
    <xf numFmtId="0" fontId="0" fillId="0" borderId="0" xfId="0" applyBorder="1" applyAlignment="1">
      <alignment wrapText="1"/>
    </xf>
    <xf numFmtId="44" fontId="5" fillId="2" borderId="0" xfId="2" applyFont="1" applyFill="1" applyAlignment="1"/>
    <xf numFmtId="44" fontId="1" fillId="2" borderId="0" xfId="2" applyFont="1" applyFill="1" applyAlignment="1"/>
    <xf numFmtId="44" fontId="13" fillId="2" borderId="0" xfId="2" applyFont="1" applyFill="1" applyAlignment="1"/>
    <xf numFmtId="0" fontId="4" fillId="0" borderId="0" xfId="0" applyFont="1" applyAlignment="1">
      <alignment wrapText="1"/>
    </xf>
    <xf numFmtId="170" fontId="13" fillId="0" borderId="0" xfId="1" applyNumberFormat="1" applyFont="1" applyFill="1" applyBorder="1" applyAlignment="1">
      <alignment horizontal="left"/>
    </xf>
    <xf numFmtId="170" fontId="13" fillId="0" borderId="0" xfId="1" applyNumberFormat="1" applyFont="1" applyFill="1" applyBorder="1" applyAlignment="1"/>
    <xf numFmtId="170" fontId="13" fillId="0" borderId="8" xfId="1" applyNumberFormat="1" applyFont="1" applyFill="1" applyBorder="1" applyAlignment="1">
      <alignment horizontal="left"/>
    </xf>
    <xf numFmtId="0" fontId="1" fillId="0" borderId="0" xfId="0" applyFont="1" applyFill="1" applyAlignment="1">
      <alignment wrapText="1"/>
    </xf>
    <xf numFmtId="170" fontId="13" fillId="0" borderId="8" xfId="1" applyNumberFormat="1" applyFont="1" applyFill="1" applyBorder="1" applyAlignment="1"/>
    <xf numFmtId="169" fontId="13" fillId="0" borderId="10" xfId="2" applyNumberFormat="1" applyFont="1" applyFill="1" applyBorder="1" applyAlignment="1"/>
    <xf numFmtId="0" fontId="1" fillId="0" borderId="0" xfId="0" applyFont="1" applyFill="1" applyAlignment="1"/>
    <xf numFmtId="0" fontId="13" fillId="0" borderId="0" xfId="0" applyFont="1" applyFill="1" applyAlignment="1">
      <alignment horizontal="left" wrapText="1" indent="3"/>
    </xf>
    <xf numFmtId="170" fontId="1" fillId="0" borderId="8" xfId="1" applyNumberFormat="1" applyFont="1" applyFill="1" applyBorder="1" applyAlignment="1">
      <alignment horizontal="left"/>
    </xf>
    <xf numFmtId="170" fontId="1" fillId="0" borderId="0" xfId="1" applyNumberFormat="1" applyFont="1" applyFill="1" applyAlignment="1">
      <alignment horizontal="right"/>
    </xf>
    <xf numFmtId="170" fontId="1" fillId="0" borderId="8" xfId="1" applyNumberFormat="1" applyFont="1" applyFill="1" applyBorder="1" applyAlignment="1"/>
    <xf numFmtId="170" fontId="1" fillId="0" borderId="7" xfId="1" applyNumberFormat="1" applyFont="1" applyFill="1" applyBorder="1" applyAlignment="1"/>
    <xf numFmtId="169" fontId="1" fillId="0" borderId="10" xfId="2" applyNumberFormat="1" applyFont="1" applyFill="1" applyBorder="1" applyAlignment="1"/>
    <xf numFmtId="169" fontId="1" fillId="0" borderId="2" xfId="2" applyNumberFormat="1" applyFont="1" applyFill="1" applyBorder="1" applyAlignment="1"/>
    <xf numFmtId="170" fontId="5" fillId="0" borderId="8" xfId="1" applyNumberFormat="1" applyFont="1" applyFill="1" applyBorder="1" applyAlignment="1">
      <alignment horizontal="left"/>
    </xf>
    <xf numFmtId="170" fontId="5" fillId="0" borderId="8" xfId="1" applyNumberFormat="1" applyFont="1" applyFill="1" applyBorder="1" applyAlignment="1"/>
    <xf numFmtId="170" fontId="13" fillId="2" borderId="11" xfId="1" applyNumberFormat="1" applyFont="1" applyFill="1" applyBorder="1" applyAlignment="1"/>
    <xf numFmtId="170" fontId="1" fillId="2" borderId="8" xfId="1" applyNumberFormat="1" applyFont="1" applyFill="1" applyBorder="1" applyAlignment="1">
      <alignment horizontal="left"/>
    </xf>
    <xf numFmtId="170" fontId="1" fillId="2" borderId="8" xfId="1" applyNumberFormat="1" applyFont="1" applyFill="1" applyBorder="1" applyAlignment="1"/>
    <xf numFmtId="170" fontId="5" fillId="2" borderId="8" xfId="1" applyNumberFormat="1" applyFont="1" applyFill="1" applyBorder="1" applyAlignment="1">
      <alignment horizontal="left"/>
    </xf>
    <xf numFmtId="170" fontId="5" fillId="2" borderId="8" xfId="1" applyNumberFormat="1" applyFont="1" applyFill="1" applyBorder="1" applyAlignment="1"/>
    <xf numFmtId="170" fontId="5" fillId="2" borderId="0" xfId="1" applyNumberFormat="1" applyFont="1" applyFill="1" applyBorder="1" applyAlignment="1"/>
    <xf numFmtId="170" fontId="5" fillId="2" borderId="0" xfId="2" applyNumberFormat="1" applyFont="1" applyFill="1" applyBorder="1" applyAlignment="1"/>
    <xf numFmtId="170" fontId="5" fillId="0" borderId="0" xfId="2" applyNumberFormat="1" applyFont="1" applyFill="1" applyBorder="1" applyAlignment="1"/>
    <xf numFmtId="170" fontId="5" fillId="2" borderId="9" xfId="1" applyNumberFormat="1" applyFont="1" applyFill="1" applyBorder="1" applyAlignment="1">
      <alignment horizontal="left"/>
    </xf>
    <xf numFmtId="170" fontId="5" fillId="2" borderId="0" xfId="1" applyNumberFormat="1" applyFont="1" applyFill="1" applyAlignment="1">
      <alignment horizontal="left" indent="5"/>
    </xf>
    <xf numFmtId="170" fontId="14" fillId="0" borderId="0" xfId="1" quotePrefix="1" applyNumberFormat="1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169" fontId="12" fillId="0" borderId="3" xfId="2" applyNumberFormat="1" applyFont="1" applyFill="1" applyBorder="1" applyAlignment="1"/>
    <xf numFmtId="169" fontId="13" fillId="0" borderId="3" xfId="2" applyNumberFormat="1" applyFont="1" applyFill="1" applyBorder="1" applyAlignment="1"/>
    <xf numFmtId="167" fontId="1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170" fontId="12" fillId="2" borderId="4" xfId="1" applyNumberFormat="1" applyFont="1" applyFill="1" applyBorder="1" applyAlignment="1"/>
    <xf numFmtId="170" fontId="13" fillId="2" borderId="4" xfId="1" applyNumberFormat="1" applyFont="1" applyFill="1" applyBorder="1" applyAlignment="1"/>
    <xf numFmtId="0" fontId="1" fillId="2" borderId="0" xfId="0" applyFont="1" applyFill="1" applyAlignment="1">
      <alignment horizontal="left" wrapText="1"/>
    </xf>
    <xf numFmtId="168" fontId="12" fillId="2" borderId="0" xfId="0" applyNumberFormat="1" applyFont="1" applyFill="1" applyAlignment="1"/>
    <xf numFmtId="0" fontId="14" fillId="0" borderId="0" xfId="0" applyFont="1" applyAlignment="1">
      <alignment horizontal="left" wrapText="1"/>
    </xf>
    <xf numFmtId="0" fontId="16" fillId="0" borderId="0" xfId="0" applyFont="1" applyFill="1" applyAlignment="1">
      <alignment horizontal="left"/>
    </xf>
    <xf numFmtId="0" fontId="9" fillId="0" borderId="1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418B2-C712-4866-BAA2-C79B8A504DB7}">
  <sheetPr>
    <pageSetUpPr fitToPage="1"/>
  </sheetPr>
  <dimension ref="A1:G24"/>
  <sheetViews>
    <sheetView tabSelected="1" workbookViewId="0">
      <selection activeCell="B5" sqref="B5"/>
    </sheetView>
  </sheetViews>
  <sheetFormatPr defaultColWidth="21.5" defaultRowHeight="12.75" x14ac:dyDescent="0.2"/>
  <cols>
    <col min="1" max="1" width="78.5" customWidth="1"/>
    <col min="2" max="2" width="15.83203125" customWidth="1"/>
    <col min="3" max="3" width="0.83203125" customWidth="1"/>
    <col min="4" max="4" width="15.83203125" customWidth="1"/>
    <col min="5" max="5" width="0.83203125" customWidth="1"/>
    <col min="6" max="6" width="15.83203125" customWidth="1"/>
  </cols>
  <sheetData>
    <row r="1" spans="1:6" ht="14.25" x14ac:dyDescent="0.2">
      <c r="A1" s="18" t="s">
        <v>100</v>
      </c>
    </row>
    <row r="2" spans="1:6" ht="14.25" x14ac:dyDescent="0.2">
      <c r="A2" s="18" t="s">
        <v>113</v>
      </c>
      <c r="B2" s="15" t="s">
        <v>38</v>
      </c>
      <c r="C2" s="3" t="s">
        <v>38</v>
      </c>
      <c r="D2" s="15" t="s">
        <v>38</v>
      </c>
      <c r="E2" s="3" t="s">
        <v>38</v>
      </c>
      <c r="F2" s="15" t="s">
        <v>38</v>
      </c>
    </row>
    <row r="3" spans="1:6" x14ac:dyDescent="0.2">
      <c r="A3" s="2"/>
      <c r="B3" s="33"/>
      <c r="C3" s="34" t="s">
        <v>38</v>
      </c>
      <c r="D3" s="34" t="s">
        <v>38</v>
      </c>
      <c r="E3" s="34" t="s">
        <v>38</v>
      </c>
      <c r="F3" s="34" t="s">
        <v>38</v>
      </c>
    </row>
    <row r="4" spans="1:6" ht="18.75" customHeight="1" x14ac:dyDescent="0.2">
      <c r="A4" s="20" t="s">
        <v>101</v>
      </c>
      <c r="B4" s="21">
        <v>44012</v>
      </c>
      <c r="C4" s="19" t="s">
        <v>0</v>
      </c>
      <c r="D4" s="21">
        <v>43646</v>
      </c>
      <c r="E4" s="19" t="s">
        <v>0</v>
      </c>
      <c r="F4" s="21">
        <v>43281</v>
      </c>
    </row>
    <row r="5" spans="1:6" x14ac:dyDescent="0.2">
      <c r="A5" s="22" t="s">
        <v>39</v>
      </c>
      <c r="B5" s="41">
        <v>70950</v>
      </c>
      <c r="C5" s="32"/>
      <c r="D5" s="130">
        <v>67684</v>
      </c>
      <c r="E5" s="32"/>
      <c r="F5" s="46">
        <v>66832</v>
      </c>
    </row>
    <row r="6" spans="1:6" x14ac:dyDescent="0.2">
      <c r="A6" s="24" t="s">
        <v>40</v>
      </c>
      <c r="B6" s="35">
        <v>35250</v>
      </c>
      <c r="C6" s="2"/>
      <c r="D6" s="131">
        <v>34768</v>
      </c>
      <c r="E6" s="2"/>
      <c r="F6" s="47">
        <v>34432</v>
      </c>
    </row>
    <row r="7" spans="1:6" x14ac:dyDescent="0.2">
      <c r="A7" s="26" t="s">
        <v>41</v>
      </c>
      <c r="B7" s="36">
        <v>19994</v>
      </c>
      <c r="C7" s="32"/>
      <c r="D7" s="67">
        <v>19084</v>
      </c>
      <c r="E7" s="32"/>
      <c r="F7" s="48">
        <v>19037</v>
      </c>
    </row>
    <row r="8" spans="1:6" x14ac:dyDescent="0.2">
      <c r="A8" s="4" t="s">
        <v>143</v>
      </c>
      <c r="B8" s="35">
        <v>0</v>
      </c>
      <c r="C8" s="2"/>
      <c r="D8" s="131">
        <v>8345</v>
      </c>
      <c r="E8" s="2"/>
      <c r="F8" s="47">
        <v>0</v>
      </c>
    </row>
    <row r="9" spans="1:6" x14ac:dyDescent="0.2">
      <c r="A9" s="22" t="s">
        <v>42</v>
      </c>
      <c r="B9" s="37">
        <v>15706</v>
      </c>
      <c r="C9" s="32"/>
      <c r="D9" s="40">
        <v>5487</v>
      </c>
      <c r="E9" s="32"/>
      <c r="F9" s="49">
        <v>13363</v>
      </c>
    </row>
    <row r="10" spans="1:6" x14ac:dyDescent="0.2">
      <c r="A10" s="24" t="s">
        <v>43</v>
      </c>
      <c r="B10" s="38">
        <v>-465</v>
      </c>
      <c r="C10" s="2"/>
      <c r="D10" s="132">
        <v>-509</v>
      </c>
      <c r="E10" s="2"/>
      <c r="F10" s="50">
        <v>-506</v>
      </c>
    </row>
    <row r="11" spans="1:6" x14ac:dyDescent="0.2">
      <c r="A11" s="26" t="s">
        <v>44</v>
      </c>
      <c r="B11" s="36">
        <v>155</v>
      </c>
      <c r="C11" s="32"/>
      <c r="D11" s="67">
        <v>220</v>
      </c>
      <c r="E11" s="32"/>
      <c r="F11" s="48">
        <v>247</v>
      </c>
    </row>
    <row r="12" spans="1:6" x14ac:dyDescent="0.2">
      <c r="A12" s="4" t="s">
        <v>118</v>
      </c>
      <c r="B12" s="39">
        <v>438</v>
      </c>
      <c r="C12" s="2"/>
      <c r="D12" s="133">
        <v>871</v>
      </c>
      <c r="E12" s="2"/>
      <c r="F12" s="51">
        <v>222</v>
      </c>
    </row>
    <row r="13" spans="1:6" x14ac:dyDescent="0.2">
      <c r="A13" s="128" t="s">
        <v>119</v>
      </c>
      <c r="B13" s="37">
        <v>15834</v>
      </c>
      <c r="C13" s="32"/>
      <c r="D13" s="40">
        <v>6069</v>
      </c>
      <c r="E13" s="32"/>
      <c r="F13" s="49">
        <v>13326</v>
      </c>
    </row>
    <row r="14" spans="1:6" x14ac:dyDescent="0.2">
      <c r="A14" s="4" t="s">
        <v>120</v>
      </c>
      <c r="B14" s="39">
        <v>2731</v>
      </c>
      <c r="C14" s="2"/>
      <c r="D14" s="133">
        <v>2103</v>
      </c>
      <c r="E14" s="2"/>
      <c r="F14" s="51">
        <v>3465</v>
      </c>
    </row>
    <row r="15" spans="1:6" x14ac:dyDescent="0.2">
      <c r="A15" s="128" t="s">
        <v>121</v>
      </c>
      <c r="B15" s="37">
        <v>13103</v>
      </c>
      <c r="C15" s="32"/>
      <c r="D15" s="40">
        <v>3966</v>
      </c>
      <c r="E15" s="32"/>
      <c r="F15" s="49">
        <v>9861</v>
      </c>
    </row>
    <row r="16" spans="1:6" x14ac:dyDescent="0.2">
      <c r="A16" s="4" t="s">
        <v>46</v>
      </c>
      <c r="B16" s="42">
        <v>76</v>
      </c>
      <c r="C16" s="2"/>
      <c r="D16" s="132">
        <v>69</v>
      </c>
      <c r="E16" s="2"/>
      <c r="F16" s="50">
        <v>111</v>
      </c>
    </row>
    <row r="17" spans="1:7" ht="16.5" thickBot="1" x14ac:dyDescent="0.25">
      <c r="A17" s="128" t="s">
        <v>122</v>
      </c>
      <c r="B17" s="44">
        <v>13027</v>
      </c>
      <c r="C17" s="32"/>
      <c r="D17" s="76">
        <v>3897</v>
      </c>
      <c r="E17" s="32"/>
      <c r="F17" s="52">
        <v>9750</v>
      </c>
    </row>
    <row r="18" spans="1:7" ht="13.5" thickTop="1" x14ac:dyDescent="0.2">
      <c r="A18" s="2"/>
      <c r="B18" s="2"/>
      <c r="C18" s="2"/>
      <c r="D18" s="2"/>
      <c r="E18" s="2"/>
      <c r="F18" s="25"/>
    </row>
    <row r="19" spans="1:7" ht="15.75" x14ac:dyDescent="0.2">
      <c r="A19" s="128" t="s">
        <v>123</v>
      </c>
      <c r="B19" s="32"/>
      <c r="C19" s="32"/>
      <c r="D19" s="32"/>
      <c r="E19" s="32"/>
      <c r="F19" s="23"/>
    </row>
    <row r="20" spans="1:7" x14ac:dyDescent="0.2">
      <c r="A20" s="4" t="s">
        <v>124</v>
      </c>
      <c r="B20" s="45">
        <v>5.13</v>
      </c>
      <c r="C20" s="2"/>
      <c r="D20" s="134">
        <v>1.45</v>
      </c>
      <c r="E20" s="2"/>
      <c r="F20" s="53">
        <v>3.75</v>
      </c>
    </row>
    <row r="21" spans="1:7" x14ac:dyDescent="0.2">
      <c r="A21" s="129" t="s">
        <v>125</v>
      </c>
      <c r="B21" s="136">
        <v>4.96</v>
      </c>
      <c r="C21" s="32"/>
      <c r="D21" s="137">
        <v>1.43</v>
      </c>
      <c r="E21" s="32"/>
      <c r="F21" s="138">
        <v>3.67</v>
      </c>
    </row>
    <row r="22" spans="1:7" x14ac:dyDescent="0.2">
      <c r="B22" s="135"/>
      <c r="C22" s="135"/>
      <c r="D22" s="135"/>
      <c r="E22" s="135"/>
      <c r="F22" s="135"/>
      <c r="G22" s="135"/>
    </row>
    <row r="23" spans="1:7" ht="26.25" customHeight="1" x14ac:dyDescent="0.2">
      <c r="A23" s="176" t="s">
        <v>127</v>
      </c>
      <c r="B23" s="176"/>
      <c r="C23" s="176"/>
      <c r="D23" s="176"/>
      <c r="E23" s="176"/>
      <c r="F23" s="176"/>
    </row>
    <row r="24" spans="1:7" ht="26.25" customHeight="1" x14ac:dyDescent="0.2">
      <c r="A24" s="176" t="s">
        <v>126</v>
      </c>
      <c r="B24" s="176"/>
      <c r="C24" s="176"/>
      <c r="D24" s="176"/>
      <c r="E24" s="176"/>
      <c r="F24" s="176"/>
    </row>
  </sheetData>
  <mergeCells count="2">
    <mergeCell ref="A23:F23"/>
    <mergeCell ref="A24:F24"/>
  </mergeCells>
  <pageMargins left="0.7" right="0.7" top="0.75" bottom="0.75" header="0.3" footer="0.3"/>
  <pageSetup scale="7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4A34-B42B-47C7-9756-5820E737142D}">
  <sheetPr>
    <pageSetUpPr fitToPage="1"/>
  </sheetPr>
  <dimension ref="A1:F97"/>
  <sheetViews>
    <sheetView workbookViewId="0">
      <selection activeCell="I17" sqref="I17"/>
    </sheetView>
  </sheetViews>
  <sheetFormatPr defaultColWidth="21.5" defaultRowHeight="12.75" x14ac:dyDescent="0.2"/>
  <cols>
    <col min="1" max="1" width="98.1640625" customWidth="1"/>
    <col min="2" max="2" width="11.6640625" customWidth="1"/>
    <col min="3" max="3" width="0.83203125" customWidth="1"/>
    <col min="4" max="4" width="11.6640625" customWidth="1"/>
    <col min="5" max="5" width="0.83203125" customWidth="1"/>
    <col min="6" max="6" width="11.6640625" customWidth="1"/>
  </cols>
  <sheetData>
    <row r="1" spans="1:6" ht="14.25" x14ac:dyDescent="0.2">
      <c r="A1" s="54" t="s">
        <v>100</v>
      </c>
    </row>
    <row r="2" spans="1:6" ht="14.25" x14ac:dyDescent="0.2">
      <c r="A2" s="54" t="s">
        <v>114</v>
      </c>
    </row>
    <row r="3" spans="1:6" ht="15" customHeight="1" x14ac:dyDescent="0.2">
      <c r="B3" s="61"/>
      <c r="C3" s="62"/>
      <c r="D3" s="62"/>
      <c r="E3" s="62"/>
      <c r="F3" s="62"/>
    </row>
    <row r="4" spans="1:6" ht="15" customHeight="1" x14ac:dyDescent="0.2">
      <c r="A4" s="20" t="s">
        <v>102</v>
      </c>
      <c r="B4" s="14">
        <v>44012</v>
      </c>
      <c r="D4" s="14">
        <v>43646</v>
      </c>
      <c r="F4" s="14">
        <v>43281</v>
      </c>
    </row>
    <row r="5" spans="1:6" ht="15" customHeight="1" x14ac:dyDescent="0.2">
      <c r="A5" s="55" t="s">
        <v>45</v>
      </c>
      <c r="B5" s="64">
        <v>13103</v>
      </c>
      <c r="C5" s="63"/>
      <c r="D5" s="65">
        <v>3966</v>
      </c>
      <c r="E5" s="63"/>
      <c r="F5" s="65">
        <v>9861</v>
      </c>
    </row>
    <row r="6" spans="1:6" ht="15" customHeight="1" x14ac:dyDescent="0.2">
      <c r="A6" s="56" t="s">
        <v>47</v>
      </c>
      <c r="B6" s="16"/>
      <c r="C6" s="2"/>
      <c r="D6" s="2"/>
      <c r="E6" s="2"/>
      <c r="F6" s="2"/>
    </row>
    <row r="7" spans="1:6" ht="15" customHeight="1" x14ac:dyDescent="0.2">
      <c r="A7" s="57" t="s">
        <v>128</v>
      </c>
      <c r="B7" s="36">
        <v>-1083</v>
      </c>
      <c r="C7" s="66"/>
      <c r="D7" s="67">
        <v>-213</v>
      </c>
      <c r="E7" s="66"/>
      <c r="F7" s="67">
        <v>-305</v>
      </c>
    </row>
    <row r="8" spans="1:6" ht="15" customHeight="1" x14ac:dyDescent="0.2">
      <c r="A8" s="58" t="s">
        <v>129</v>
      </c>
      <c r="B8" s="68">
        <v>-12</v>
      </c>
      <c r="C8" s="69"/>
      <c r="D8" s="70">
        <v>184</v>
      </c>
      <c r="E8" s="69"/>
      <c r="F8" s="70">
        <v>-148</v>
      </c>
    </row>
    <row r="9" spans="1:6" ht="15" customHeight="1" x14ac:dyDescent="0.2">
      <c r="A9" s="57" t="s">
        <v>130</v>
      </c>
      <c r="B9" s="71">
        <v>-150</v>
      </c>
      <c r="C9" s="66"/>
      <c r="D9" s="72">
        <v>169</v>
      </c>
      <c r="E9" s="66"/>
      <c r="F9" s="72">
        <v>334</v>
      </c>
    </row>
    <row r="10" spans="1:6" ht="15" customHeight="1" x14ac:dyDescent="0.2">
      <c r="A10" s="59" t="s">
        <v>48</v>
      </c>
      <c r="B10" s="73">
        <f>+B7+B8+B9</f>
        <v>-1245</v>
      </c>
      <c r="C10" s="69"/>
      <c r="D10" s="74">
        <v>140</v>
      </c>
      <c r="E10" s="69"/>
      <c r="F10" s="74">
        <v>-119</v>
      </c>
    </row>
    <row r="11" spans="1:6" ht="15" customHeight="1" x14ac:dyDescent="0.2">
      <c r="A11" s="22" t="s">
        <v>49</v>
      </c>
      <c r="B11" s="37">
        <f>+B5+B10</f>
        <v>11858</v>
      </c>
      <c r="C11" s="66"/>
      <c r="D11" s="40">
        <v>4106</v>
      </c>
      <c r="E11" s="66"/>
      <c r="F11" s="40">
        <v>9742</v>
      </c>
    </row>
    <row r="12" spans="1:6" ht="15" customHeight="1" x14ac:dyDescent="0.2">
      <c r="A12" s="60" t="s">
        <v>103</v>
      </c>
      <c r="B12" s="68">
        <v>60</v>
      </c>
      <c r="C12" s="69"/>
      <c r="D12" s="70">
        <v>70</v>
      </c>
      <c r="E12" s="69"/>
      <c r="F12" s="70">
        <v>109</v>
      </c>
    </row>
    <row r="13" spans="1:6" ht="15" customHeight="1" thickBot="1" x14ac:dyDescent="0.25">
      <c r="A13" s="22" t="s">
        <v>50</v>
      </c>
      <c r="B13" s="75">
        <f>+B11-B12</f>
        <v>11798</v>
      </c>
      <c r="C13" s="66"/>
      <c r="D13" s="76">
        <v>4036</v>
      </c>
      <c r="E13" s="66"/>
      <c r="F13" s="76">
        <v>9633</v>
      </c>
    </row>
    <row r="14" spans="1:6" ht="15" customHeight="1" thickTop="1" x14ac:dyDescent="0.2"/>
    <row r="15" spans="1:6" ht="15" customHeight="1" x14ac:dyDescent="0.2"/>
    <row r="16" spans="1: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</sheetData>
  <pageMargins left="0.7" right="0.7" top="0.75" bottom="0.75" header="0.3" footer="0.3"/>
  <pageSetup scale="75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0"/>
  <sheetViews>
    <sheetView workbookViewId="0">
      <selection activeCell="A5" sqref="A5"/>
    </sheetView>
  </sheetViews>
  <sheetFormatPr defaultColWidth="21.5" defaultRowHeight="12.75" x14ac:dyDescent="0.2"/>
  <cols>
    <col min="1" max="1" width="92.83203125" customWidth="1"/>
    <col min="2" max="2" width="14.1640625" customWidth="1"/>
    <col min="3" max="3" width="0.83203125" customWidth="1"/>
    <col min="4" max="4" width="14.1640625" customWidth="1"/>
  </cols>
  <sheetData>
    <row r="1" spans="1:26" ht="14.25" x14ac:dyDescent="0.2">
      <c r="A1" s="54" t="s">
        <v>100</v>
      </c>
    </row>
    <row r="2" spans="1:26" ht="14.25" x14ac:dyDescent="0.2">
      <c r="A2" s="54" t="s">
        <v>115</v>
      </c>
      <c r="C2" s="77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78" customFormat="1" ht="12.75" customHeight="1" x14ac:dyDescent="0.2"/>
    <row r="4" spans="1:26" ht="15" customHeight="1" x14ac:dyDescent="0.2">
      <c r="A4" s="139" t="s">
        <v>133</v>
      </c>
      <c r="B4" s="21">
        <v>44012</v>
      </c>
      <c r="C4" s="19" t="s">
        <v>0</v>
      </c>
      <c r="D4" s="21">
        <v>43646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79" t="s">
        <v>1</v>
      </c>
      <c r="B5" s="23"/>
      <c r="C5" s="31" t="s">
        <v>0</v>
      </c>
      <c r="D5" s="23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x14ac:dyDescent="0.2">
      <c r="A6" s="28" t="s">
        <v>2</v>
      </c>
      <c r="B6" s="2"/>
      <c r="C6" s="1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26" t="s">
        <v>3</v>
      </c>
      <c r="B7" s="85">
        <v>16181</v>
      </c>
      <c r="C7" s="84" t="s">
        <v>0</v>
      </c>
      <c r="D7" s="86">
        <v>4239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4" t="s">
        <v>4</v>
      </c>
      <c r="B8" s="5">
        <v>0</v>
      </c>
      <c r="C8" s="2"/>
      <c r="D8" s="6">
        <v>6048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6" t="s">
        <v>5</v>
      </c>
      <c r="B9" s="87">
        <v>4178</v>
      </c>
      <c r="C9" s="84" t="s">
        <v>0</v>
      </c>
      <c r="D9" s="88">
        <v>4951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80" t="s">
        <v>6</v>
      </c>
      <c r="B10" s="7"/>
      <c r="C10" s="1" t="s">
        <v>0</v>
      </c>
      <c r="D10" s="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81" t="s">
        <v>7</v>
      </c>
      <c r="B11" s="87">
        <v>1414</v>
      </c>
      <c r="C11" s="84" t="s">
        <v>0</v>
      </c>
      <c r="D11" s="88">
        <v>1289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82" t="s">
        <v>8</v>
      </c>
      <c r="B12" s="5">
        <v>674</v>
      </c>
      <c r="C12" s="1" t="s">
        <v>0</v>
      </c>
      <c r="D12" s="6">
        <v>612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81" t="s">
        <v>9</v>
      </c>
      <c r="B13" s="89">
        <v>3410</v>
      </c>
      <c r="C13" s="84" t="s">
        <v>0</v>
      </c>
      <c r="D13" s="90">
        <v>3116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4" t="s">
        <v>10</v>
      </c>
      <c r="B14" s="5">
        <f>SUM(B11:B13)</f>
        <v>5498</v>
      </c>
      <c r="C14" s="1" t="s">
        <v>0</v>
      </c>
      <c r="D14" s="6">
        <v>5017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6" t="s">
        <v>11</v>
      </c>
      <c r="B15" s="89">
        <v>2130</v>
      </c>
      <c r="C15" s="84" t="s">
        <v>0</v>
      </c>
      <c r="D15" s="88">
        <v>2218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59" t="s">
        <v>12</v>
      </c>
      <c r="B16" s="9">
        <f>+B15+B14+B9+B8+B7</f>
        <v>27987</v>
      </c>
      <c r="C16" s="1" t="s">
        <v>0</v>
      </c>
      <c r="D16" s="10">
        <v>22473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2" t="s">
        <v>13</v>
      </c>
      <c r="B17" s="87">
        <v>20692</v>
      </c>
      <c r="C17" s="84" t="s">
        <v>0</v>
      </c>
      <c r="D17" s="88">
        <v>21271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59" t="s">
        <v>14</v>
      </c>
      <c r="B18" s="5">
        <v>39901</v>
      </c>
      <c r="C18" s="1" t="s">
        <v>0</v>
      </c>
      <c r="D18" s="6">
        <v>40273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2" t="s">
        <v>15</v>
      </c>
      <c r="B19" s="87">
        <v>23792</v>
      </c>
      <c r="C19" s="84" t="s">
        <v>0</v>
      </c>
      <c r="D19" s="88">
        <v>24215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59" t="s">
        <v>16</v>
      </c>
      <c r="B20" s="9">
        <v>8328</v>
      </c>
      <c r="C20" s="1" t="s">
        <v>0</v>
      </c>
      <c r="D20" s="11">
        <v>6863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2" t="s">
        <v>17</v>
      </c>
      <c r="B21" s="91">
        <f>+SUM(B16:B20)</f>
        <v>120700</v>
      </c>
      <c r="C21" s="84" t="s">
        <v>0</v>
      </c>
      <c r="D21" s="92">
        <v>115095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8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79" t="s">
        <v>18</v>
      </c>
      <c r="B23" s="32"/>
      <c r="C23" s="84" t="s">
        <v>0</v>
      </c>
      <c r="D23" s="3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59" t="s">
        <v>19</v>
      </c>
      <c r="B24" s="2"/>
      <c r="C24" s="1" t="s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6" t="s">
        <v>20</v>
      </c>
      <c r="B25" s="85">
        <v>12071</v>
      </c>
      <c r="C25" s="84" t="s">
        <v>0</v>
      </c>
      <c r="D25" s="86">
        <v>11260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60" t="s">
        <v>21</v>
      </c>
      <c r="B26" s="5">
        <v>9722</v>
      </c>
      <c r="C26" s="1" t="s">
        <v>0</v>
      </c>
      <c r="D26" s="6">
        <v>9054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6" t="s">
        <v>22</v>
      </c>
      <c r="B27" s="89">
        <v>11183</v>
      </c>
      <c r="C27" s="84" t="s">
        <v>0</v>
      </c>
      <c r="D27" s="90">
        <v>9697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59" t="s">
        <v>23</v>
      </c>
      <c r="B28" s="103">
        <f>+SUM(B25:B27)</f>
        <v>32976</v>
      </c>
      <c r="C28" s="1" t="s">
        <v>0</v>
      </c>
      <c r="D28" s="10">
        <v>30011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2" t="s">
        <v>24</v>
      </c>
      <c r="B29" s="87">
        <v>23537</v>
      </c>
      <c r="C29" s="84" t="s">
        <v>0</v>
      </c>
      <c r="D29" s="88">
        <v>20395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59" t="s">
        <v>25</v>
      </c>
      <c r="B30" s="5">
        <v>6199</v>
      </c>
      <c r="C30" s="1" t="s">
        <v>0</v>
      </c>
      <c r="D30" s="6">
        <v>6899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2" t="s">
        <v>26</v>
      </c>
      <c r="B31" s="89">
        <v>11110</v>
      </c>
      <c r="C31" s="84" t="s">
        <v>0</v>
      </c>
      <c r="D31" s="90">
        <v>10211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59" t="s">
        <v>27</v>
      </c>
      <c r="B32" s="9">
        <f>+SUM(B28:B31)</f>
        <v>73822</v>
      </c>
      <c r="C32" s="1" t="s">
        <v>0</v>
      </c>
      <c r="D32" s="11">
        <v>67516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2" t="s">
        <v>28</v>
      </c>
      <c r="B33" s="32"/>
      <c r="C33" s="84" t="s">
        <v>0</v>
      </c>
      <c r="D33" s="3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60" t="s">
        <v>29</v>
      </c>
      <c r="B34" s="5">
        <v>897</v>
      </c>
      <c r="C34" s="1" t="s">
        <v>0</v>
      </c>
      <c r="D34" s="6">
        <v>928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6" t="s">
        <v>30</v>
      </c>
      <c r="B35" s="87">
        <v>0</v>
      </c>
      <c r="C35" s="84" t="s">
        <v>0</v>
      </c>
      <c r="D35" s="88"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">
      <c r="A36" s="127" t="s">
        <v>131</v>
      </c>
      <c r="B36" s="5">
        <v>4009</v>
      </c>
      <c r="C36" s="1" t="s">
        <v>0</v>
      </c>
      <c r="D36" s="6">
        <v>4009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6" t="s">
        <v>31</v>
      </c>
      <c r="B37" s="87">
        <v>64194</v>
      </c>
      <c r="C37" s="84" t="s">
        <v>0</v>
      </c>
      <c r="D37" s="88">
        <v>63827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60" t="s">
        <v>32</v>
      </c>
      <c r="B38" s="5">
        <v>-1080</v>
      </c>
      <c r="C38" s="1" t="s">
        <v>0</v>
      </c>
      <c r="D38" s="6">
        <v>-1146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6" t="s">
        <v>33</v>
      </c>
      <c r="B39" s="87">
        <v>-16165</v>
      </c>
      <c r="C39" s="84" t="s">
        <v>0</v>
      </c>
      <c r="D39" s="88">
        <v>-14936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127" t="s">
        <v>132</v>
      </c>
      <c r="B40" s="5">
        <v>-105573</v>
      </c>
      <c r="C40" s="1" t="s">
        <v>0</v>
      </c>
      <c r="D40" s="6">
        <v>-100406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6" t="s">
        <v>34</v>
      </c>
      <c r="B41" s="87">
        <v>100239</v>
      </c>
      <c r="C41" s="84" t="s">
        <v>0</v>
      </c>
      <c r="D41" s="88">
        <v>94918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60" t="s">
        <v>35</v>
      </c>
      <c r="B42" s="9">
        <v>357</v>
      </c>
      <c r="C42" s="1" t="s">
        <v>0</v>
      </c>
      <c r="D42" s="11">
        <v>385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2" t="s">
        <v>36</v>
      </c>
      <c r="B43" s="89">
        <f>+SUM(B34:B42)</f>
        <v>46878</v>
      </c>
      <c r="C43" s="84" t="s">
        <v>0</v>
      </c>
      <c r="D43" s="93">
        <v>47579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59" t="s">
        <v>37</v>
      </c>
      <c r="B44" s="12">
        <f>+B43+B32</f>
        <v>120700</v>
      </c>
      <c r="C44" s="1" t="s">
        <v>0</v>
      </c>
      <c r="D44" s="13">
        <v>115095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</sheetData>
  <pageMargins left="0.7" right="0.7" top="0.75" bottom="0.75" header="0.3" footer="0.3"/>
  <pageSetup scale="82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8475-C61C-4C24-B9EC-06250D7E17A4}">
  <sheetPr>
    <pageSetUpPr fitToPage="1"/>
  </sheetPr>
  <dimension ref="A1:Q90"/>
  <sheetViews>
    <sheetView topLeftCell="A10" workbookViewId="0">
      <selection activeCell="K33" sqref="A33:K34"/>
    </sheetView>
  </sheetViews>
  <sheetFormatPr defaultColWidth="21.5" defaultRowHeight="12.75" x14ac:dyDescent="0.2"/>
  <cols>
    <col min="1" max="1" width="50.6640625" customWidth="1"/>
    <col min="2" max="2" width="16" customWidth="1"/>
    <col min="3" max="6" width="19.5" customWidth="1"/>
    <col min="7" max="7" width="18.6640625" bestFit="1" customWidth="1"/>
    <col min="8" max="11" width="19.5" customWidth="1"/>
  </cols>
  <sheetData>
    <row r="1" spans="1:17" ht="14.25" x14ac:dyDescent="0.2">
      <c r="A1" s="177" t="s">
        <v>100</v>
      </c>
      <c r="B1" s="177"/>
    </row>
    <row r="2" spans="1:17" ht="14.25" x14ac:dyDescent="0.2">
      <c r="A2" s="104" t="s">
        <v>116</v>
      </c>
      <c r="E2" s="94"/>
      <c r="F2" s="94"/>
      <c r="G2" s="94"/>
      <c r="H2" s="94"/>
      <c r="I2" s="94"/>
      <c r="J2" s="94"/>
      <c r="K2" s="105"/>
      <c r="L2" s="25"/>
      <c r="M2" s="25"/>
      <c r="N2" s="25"/>
      <c r="O2" s="25"/>
      <c r="P2" s="25"/>
      <c r="Q2" s="25"/>
    </row>
    <row r="3" spans="1:17" ht="14.25" x14ac:dyDescent="0.2">
      <c r="A3" s="104"/>
      <c r="E3" s="94"/>
      <c r="F3" s="94"/>
      <c r="G3" s="94"/>
      <c r="H3" s="94"/>
      <c r="I3" s="94"/>
      <c r="J3" s="94"/>
      <c r="K3" s="105"/>
      <c r="L3" s="25"/>
      <c r="M3" s="25"/>
      <c r="N3" s="25"/>
      <c r="O3" s="25"/>
      <c r="P3" s="25"/>
      <c r="Q3" s="25"/>
    </row>
    <row r="4" spans="1:17" ht="14.25" x14ac:dyDescent="0.2">
      <c r="A4" s="104"/>
      <c r="B4" s="178" t="s">
        <v>51</v>
      </c>
      <c r="C4" s="178"/>
      <c r="E4" s="94"/>
      <c r="F4" s="94"/>
      <c r="G4" s="94"/>
      <c r="H4" s="94"/>
      <c r="I4" s="94"/>
      <c r="J4" s="94"/>
      <c r="K4" s="105"/>
      <c r="L4" s="25"/>
      <c r="M4" s="25"/>
      <c r="N4" s="25"/>
      <c r="O4" s="25"/>
      <c r="P4" s="25"/>
      <c r="Q4" s="25"/>
    </row>
    <row r="5" spans="1:17" ht="32.25" x14ac:dyDescent="0.2">
      <c r="A5" s="139" t="s">
        <v>134</v>
      </c>
      <c r="B5" s="106" t="s">
        <v>104</v>
      </c>
      <c r="C5" s="107" t="s">
        <v>105</v>
      </c>
      <c r="D5" s="107" t="s">
        <v>52</v>
      </c>
      <c r="E5" s="107" t="s">
        <v>53</v>
      </c>
      <c r="F5" s="107" t="s">
        <v>54</v>
      </c>
      <c r="G5" s="107" t="s">
        <v>55</v>
      </c>
      <c r="H5" s="107" t="s">
        <v>56</v>
      </c>
      <c r="I5" s="107" t="s">
        <v>57</v>
      </c>
      <c r="J5" s="107" t="s">
        <v>58</v>
      </c>
      <c r="K5" s="107" t="s">
        <v>106</v>
      </c>
    </row>
    <row r="6" spans="1:17" ht="15" customHeight="1" x14ac:dyDescent="0.2">
      <c r="A6" s="22" t="s">
        <v>66</v>
      </c>
      <c r="B6" s="156">
        <v>2553297</v>
      </c>
      <c r="C6" s="46">
        <v>4009</v>
      </c>
      <c r="D6" s="46">
        <v>1006</v>
      </c>
      <c r="E6" s="46">
        <v>63641</v>
      </c>
      <c r="F6" s="46">
        <v>-1249</v>
      </c>
      <c r="G6" s="46">
        <v>-14632</v>
      </c>
      <c r="H6" s="46">
        <v>-93715</v>
      </c>
      <c r="I6" s="46">
        <v>96124</v>
      </c>
      <c r="J6" s="46">
        <v>594</v>
      </c>
      <c r="K6" s="46">
        <v>55778</v>
      </c>
    </row>
    <row r="7" spans="1:17" s="114" customFormat="1" ht="15" customHeight="1" x14ac:dyDescent="0.2">
      <c r="A7" s="95" t="s">
        <v>59</v>
      </c>
      <c r="B7" s="140"/>
      <c r="C7" s="140"/>
      <c r="D7" s="140"/>
      <c r="E7" s="140"/>
      <c r="F7" s="140"/>
      <c r="G7" s="140"/>
      <c r="H7" s="140"/>
      <c r="I7" s="141">
        <v>9750</v>
      </c>
      <c r="J7" s="141">
        <v>111</v>
      </c>
      <c r="K7" s="141">
        <f>SUM(C7:J7)</f>
        <v>9861</v>
      </c>
    </row>
    <row r="8" spans="1:17" s="114" customFormat="1" ht="15" customHeight="1" x14ac:dyDescent="0.2">
      <c r="A8" s="31" t="s">
        <v>60</v>
      </c>
      <c r="B8" s="112"/>
      <c r="C8" s="63"/>
      <c r="D8" s="63"/>
      <c r="E8" s="63"/>
      <c r="F8" s="63"/>
      <c r="G8" s="48">
        <v>-117</v>
      </c>
      <c r="H8" s="63"/>
      <c r="I8" s="63"/>
      <c r="J8" s="63">
        <v>-2</v>
      </c>
      <c r="K8" s="48">
        <f>SUM(C8:J8)</f>
        <v>-119</v>
      </c>
    </row>
    <row r="9" spans="1:17" s="114" customFormat="1" ht="15" customHeight="1" x14ac:dyDescent="0.2">
      <c r="A9" s="143" t="s">
        <v>110</v>
      </c>
      <c r="B9" s="142"/>
      <c r="C9" s="102"/>
      <c r="D9" s="102"/>
      <c r="E9" s="102"/>
      <c r="F9" s="102"/>
      <c r="G9" s="102"/>
      <c r="H9" s="102"/>
      <c r="I9" s="102"/>
      <c r="J9" s="102"/>
      <c r="K9" s="102"/>
    </row>
    <row r="10" spans="1:17" s="114" customFormat="1" ht="15" customHeight="1" x14ac:dyDescent="0.2">
      <c r="A10" s="26" t="s">
        <v>61</v>
      </c>
      <c r="B10" s="112"/>
      <c r="C10" s="63"/>
      <c r="D10" s="63"/>
      <c r="E10" s="63"/>
      <c r="F10" s="63"/>
      <c r="G10" s="63"/>
      <c r="H10" s="63"/>
      <c r="I10" s="48">
        <v>-7057</v>
      </c>
      <c r="J10" s="48"/>
      <c r="K10" s="48">
        <f t="shared" ref="K10:K16" si="0">SUM(C10:J10)</f>
        <v>-7057</v>
      </c>
    </row>
    <row r="11" spans="1:17" s="114" customFormat="1" ht="15" customHeight="1" x14ac:dyDescent="0.2">
      <c r="A11" s="60" t="s">
        <v>62</v>
      </c>
      <c r="B11" s="142"/>
      <c r="C11" s="102"/>
      <c r="D11" s="102"/>
      <c r="E11" s="102"/>
      <c r="F11" s="102"/>
      <c r="G11" s="102"/>
      <c r="H11" s="102"/>
      <c r="I11" s="101">
        <v>-265</v>
      </c>
      <c r="J11" s="102"/>
      <c r="K11" s="101">
        <f t="shared" si="0"/>
        <v>-265</v>
      </c>
    </row>
    <row r="12" spans="1:17" s="114" customFormat="1" ht="15" customHeight="1" x14ac:dyDescent="0.2">
      <c r="A12" s="31" t="s">
        <v>93</v>
      </c>
      <c r="B12" s="111">
        <v>-81439</v>
      </c>
      <c r="C12" s="63"/>
      <c r="D12" s="63"/>
      <c r="E12" s="63"/>
      <c r="F12" s="63"/>
      <c r="G12" s="63"/>
      <c r="H12" s="48">
        <v>-7004</v>
      </c>
      <c r="I12" s="63"/>
      <c r="J12" s="63"/>
      <c r="K12" s="48">
        <f>SUM(C12:J12)</f>
        <v>-7004</v>
      </c>
    </row>
    <row r="13" spans="1:17" s="114" customFormat="1" ht="15" customHeight="1" x14ac:dyDescent="0.2">
      <c r="A13" s="95" t="s">
        <v>107</v>
      </c>
      <c r="B13" s="144">
        <v>21655</v>
      </c>
      <c r="C13" s="101"/>
      <c r="D13" s="102"/>
      <c r="E13" s="101">
        <v>199</v>
      </c>
      <c r="F13" s="102"/>
      <c r="G13" s="102"/>
      <c r="H13" s="101">
        <v>1469</v>
      </c>
      <c r="I13" s="102"/>
      <c r="J13" s="102"/>
      <c r="K13" s="101">
        <f t="shared" si="0"/>
        <v>1668</v>
      </c>
    </row>
    <row r="14" spans="1:17" s="114" customFormat="1" ht="15" customHeight="1" x14ac:dyDescent="0.2">
      <c r="A14" s="31" t="s">
        <v>63</v>
      </c>
      <c r="B14" s="111">
        <f>4581-1</f>
        <v>4580</v>
      </c>
      <c r="C14" s="63"/>
      <c r="D14" s="48">
        <v>-39</v>
      </c>
      <c r="E14" s="48">
        <v>6</v>
      </c>
      <c r="F14" s="63"/>
      <c r="G14" s="63"/>
      <c r="H14" s="48">
        <f>34-1</f>
        <v>33</v>
      </c>
      <c r="I14" s="63"/>
      <c r="J14" s="63"/>
      <c r="K14" s="48">
        <f t="shared" si="0"/>
        <v>0</v>
      </c>
    </row>
    <row r="15" spans="1:17" s="114" customFormat="1" ht="15" customHeight="1" x14ac:dyDescent="0.2">
      <c r="A15" s="95" t="s">
        <v>64</v>
      </c>
      <c r="B15" s="142"/>
      <c r="C15" s="102"/>
      <c r="D15" s="102"/>
      <c r="E15" s="102"/>
      <c r="F15" s="101">
        <v>45</v>
      </c>
      <c r="G15" s="102"/>
      <c r="H15" s="102"/>
      <c r="I15" s="101">
        <v>89</v>
      </c>
      <c r="J15" s="102"/>
      <c r="K15" s="101">
        <f t="shared" si="0"/>
        <v>134</v>
      </c>
    </row>
    <row r="16" spans="1:17" s="114" customFormat="1" ht="15" customHeight="1" x14ac:dyDescent="0.2">
      <c r="A16" s="31" t="s">
        <v>65</v>
      </c>
      <c r="B16" s="112"/>
      <c r="C16" s="63"/>
      <c r="D16" s="63"/>
      <c r="E16" s="48"/>
      <c r="F16" s="63"/>
      <c r="G16" s="63"/>
      <c r="H16" s="63"/>
      <c r="I16" s="63"/>
      <c r="J16" s="48">
        <f>-115+2</f>
        <v>-113</v>
      </c>
      <c r="K16" s="48">
        <f t="shared" si="0"/>
        <v>-113</v>
      </c>
    </row>
    <row r="17" spans="1:11" s="114" customFormat="1" ht="14.1" customHeight="1" x14ac:dyDescent="0.2">
      <c r="A17" s="59" t="s">
        <v>67</v>
      </c>
      <c r="B17" s="109">
        <f t="shared" ref="B17:K17" si="1">SUM(B6:B16)</f>
        <v>2498093</v>
      </c>
      <c r="C17" s="145">
        <f t="shared" si="1"/>
        <v>4009</v>
      </c>
      <c r="D17" s="110">
        <f t="shared" si="1"/>
        <v>967</v>
      </c>
      <c r="E17" s="110">
        <f t="shared" si="1"/>
        <v>63846</v>
      </c>
      <c r="F17" s="110">
        <f t="shared" si="1"/>
        <v>-1204</v>
      </c>
      <c r="G17" s="110">
        <f t="shared" si="1"/>
        <v>-14749</v>
      </c>
      <c r="H17" s="110">
        <f t="shared" si="1"/>
        <v>-99217</v>
      </c>
      <c r="I17" s="110">
        <f t="shared" si="1"/>
        <v>98641</v>
      </c>
      <c r="J17" s="110">
        <f t="shared" si="1"/>
        <v>590</v>
      </c>
      <c r="K17" s="110">
        <f t="shared" si="1"/>
        <v>52883</v>
      </c>
    </row>
    <row r="18" spans="1:11" s="114" customFormat="1" x14ac:dyDescent="0.2">
      <c r="A18" s="31" t="s">
        <v>68</v>
      </c>
      <c r="B18" s="157"/>
      <c r="C18" s="66"/>
      <c r="D18" s="66"/>
      <c r="E18" s="66"/>
      <c r="F18" s="66"/>
      <c r="G18" s="66">
        <v>-326</v>
      </c>
      <c r="H18" s="66"/>
      <c r="I18" s="67">
        <v>-200</v>
      </c>
      <c r="J18" s="67">
        <v>-27</v>
      </c>
      <c r="K18" s="67">
        <v>-553</v>
      </c>
    </row>
    <row r="19" spans="1:11" s="114" customFormat="1" ht="14.1" customHeight="1" x14ac:dyDescent="0.2">
      <c r="A19" s="95" t="s">
        <v>59</v>
      </c>
      <c r="B19" s="148"/>
      <c r="C19" s="69"/>
      <c r="D19" s="69"/>
      <c r="E19" s="69"/>
      <c r="F19" s="69"/>
      <c r="G19" s="70"/>
      <c r="H19" s="69"/>
      <c r="I19" s="69">
        <v>3897</v>
      </c>
      <c r="J19" s="149">
        <v>69</v>
      </c>
      <c r="K19" s="70">
        <f>SUM(C19:J19)</f>
        <v>3966</v>
      </c>
    </row>
    <row r="20" spans="1:11" s="114" customFormat="1" ht="14.1" customHeight="1" x14ac:dyDescent="0.2">
      <c r="A20" s="31" t="s">
        <v>60</v>
      </c>
      <c r="B20" s="157"/>
      <c r="C20" s="66"/>
      <c r="D20" s="66"/>
      <c r="E20" s="66"/>
      <c r="F20" s="66"/>
      <c r="G20" s="66">
        <v>139</v>
      </c>
      <c r="H20" s="66"/>
      <c r="I20" s="66"/>
      <c r="J20" s="66">
        <v>1</v>
      </c>
      <c r="K20" s="66">
        <f>SUM(C20:J20)</f>
        <v>140</v>
      </c>
    </row>
    <row r="21" spans="1:11" s="114" customFormat="1" ht="14.1" customHeight="1" x14ac:dyDescent="0.2">
      <c r="A21" s="146" t="s">
        <v>111</v>
      </c>
      <c r="B21" s="148"/>
      <c r="C21" s="69"/>
      <c r="D21" s="69"/>
      <c r="E21" s="69"/>
      <c r="F21" s="69"/>
      <c r="G21" s="69"/>
      <c r="H21" s="69"/>
      <c r="I21" s="70"/>
      <c r="J21" s="70"/>
      <c r="K21" s="70"/>
    </row>
    <row r="22" spans="1:11" s="114" customFormat="1" ht="14.1" customHeight="1" x14ac:dyDescent="0.2">
      <c r="A22" s="125" t="s">
        <v>61</v>
      </c>
      <c r="B22" s="157"/>
      <c r="C22" s="66"/>
      <c r="D22" s="66"/>
      <c r="E22" s="66"/>
      <c r="F22" s="66"/>
      <c r="G22" s="66"/>
      <c r="H22" s="66"/>
      <c r="I22" s="67">
        <v>-7256</v>
      </c>
      <c r="J22" s="66"/>
      <c r="K22" s="67">
        <f t="shared" ref="K22:K28" si="2">SUM(C22:J22)</f>
        <v>-7256</v>
      </c>
    </row>
    <row r="23" spans="1:11" s="114" customFormat="1" ht="14.1" customHeight="1" x14ac:dyDescent="0.2">
      <c r="A23" s="147" t="s">
        <v>62</v>
      </c>
      <c r="B23" s="150"/>
      <c r="C23" s="69"/>
      <c r="D23" s="69"/>
      <c r="E23" s="69"/>
      <c r="F23" s="69"/>
      <c r="G23" s="69"/>
      <c r="H23" s="70"/>
      <c r="I23" s="69">
        <v>-263</v>
      </c>
      <c r="J23" s="69"/>
      <c r="K23" s="70">
        <f t="shared" si="2"/>
        <v>-263</v>
      </c>
    </row>
    <row r="24" spans="1:11" s="114" customFormat="1" ht="14.1" customHeight="1" x14ac:dyDescent="0.2">
      <c r="A24" s="31" t="s">
        <v>93</v>
      </c>
      <c r="B24" s="158">
        <v>-53714</v>
      </c>
      <c r="C24" s="67"/>
      <c r="D24" s="66"/>
      <c r="E24" s="67"/>
      <c r="F24" s="66"/>
      <c r="G24" s="66"/>
      <c r="H24" s="67">
        <v>-5003</v>
      </c>
      <c r="I24" s="66"/>
      <c r="J24" s="66"/>
      <c r="K24" s="67">
        <f t="shared" si="2"/>
        <v>-5003</v>
      </c>
    </row>
    <row r="25" spans="1:11" s="114" customFormat="1" ht="14.1" customHeight="1" x14ac:dyDescent="0.2">
      <c r="A25" s="95" t="s">
        <v>107</v>
      </c>
      <c r="B25" s="150">
        <v>55734</v>
      </c>
      <c r="C25" s="69"/>
      <c r="D25" s="70"/>
      <c r="E25" s="70">
        <v>93</v>
      </c>
      <c r="F25" s="69"/>
      <c r="G25" s="69"/>
      <c r="H25" s="70">
        <v>3781</v>
      </c>
      <c r="I25" s="69"/>
      <c r="J25" s="69"/>
      <c r="K25" s="70">
        <f t="shared" si="2"/>
        <v>3874</v>
      </c>
    </row>
    <row r="26" spans="1:11" s="114" customFormat="1" ht="14.1" customHeight="1" x14ac:dyDescent="0.2">
      <c r="A26" s="31" t="s">
        <v>63</v>
      </c>
      <c r="B26" s="157">
        <v>4638</v>
      </c>
      <c r="C26" s="66"/>
      <c r="D26" s="66">
        <v>-39</v>
      </c>
      <c r="E26" s="66">
        <v>6</v>
      </c>
      <c r="F26" s="67"/>
      <c r="G26" s="66"/>
      <c r="H26" s="66">
        <v>33</v>
      </c>
      <c r="I26" s="67"/>
      <c r="J26" s="66"/>
      <c r="K26" s="67">
        <f t="shared" si="2"/>
        <v>0</v>
      </c>
    </row>
    <row r="27" spans="1:11" s="114" customFormat="1" ht="14.1" customHeight="1" x14ac:dyDescent="0.2">
      <c r="A27" s="95" t="s">
        <v>64</v>
      </c>
      <c r="B27" s="148"/>
      <c r="C27" s="69"/>
      <c r="D27" s="69"/>
      <c r="E27" s="70"/>
      <c r="F27" s="69">
        <v>58</v>
      </c>
      <c r="G27" s="69"/>
      <c r="H27" s="69"/>
      <c r="I27" s="69">
        <v>99</v>
      </c>
      <c r="J27" s="70"/>
      <c r="K27" s="70">
        <f t="shared" si="2"/>
        <v>157</v>
      </c>
    </row>
    <row r="28" spans="1:11" s="114" customFormat="1" ht="14.1" customHeight="1" x14ac:dyDescent="0.2">
      <c r="A28" s="31" t="s">
        <v>65</v>
      </c>
      <c r="B28" s="157"/>
      <c r="C28" s="66"/>
      <c r="D28" s="66"/>
      <c r="E28" s="66">
        <v>-118</v>
      </c>
      <c r="F28" s="67"/>
      <c r="G28" s="66"/>
      <c r="H28" s="66"/>
      <c r="I28" s="67"/>
      <c r="J28" s="66">
        <v>-248</v>
      </c>
      <c r="K28" s="67">
        <f t="shared" si="2"/>
        <v>-366</v>
      </c>
    </row>
    <row r="29" spans="1:11" s="114" customFormat="1" ht="14.1" customHeight="1" x14ac:dyDescent="0.2">
      <c r="A29" s="59" t="s">
        <v>69</v>
      </c>
      <c r="B29" s="151">
        <f t="shared" ref="B29:K29" si="3">SUM(B17:B28)</f>
        <v>2504751</v>
      </c>
      <c r="C29" s="152">
        <f t="shared" si="3"/>
        <v>4009</v>
      </c>
      <c r="D29" s="153">
        <f t="shared" si="3"/>
        <v>928</v>
      </c>
      <c r="E29" s="153">
        <f t="shared" si="3"/>
        <v>63827</v>
      </c>
      <c r="F29" s="153">
        <f t="shared" si="3"/>
        <v>-1146</v>
      </c>
      <c r="G29" s="153">
        <f t="shared" si="3"/>
        <v>-14936</v>
      </c>
      <c r="H29" s="153">
        <f t="shared" si="3"/>
        <v>-100406</v>
      </c>
      <c r="I29" s="153">
        <f t="shared" si="3"/>
        <v>94918</v>
      </c>
      <c r="J29" s="153">
        <f t="shared" si="3"/>
        <v>385</v>
      </c>
      <c r="K29" s="153">
        <f t="shared" si="3"/>
        <v>47579</v>
      </c>
    </row>
    <row r="30" spans="1:11" s="114" customFormat="1" ht="14.1" customHeight="1" x14ac:dyDescent="0.2">
      <c r="A30" s="31" t="s">
        <v>59</v>
      </c>
      <c r="B30" s="159"/>
      <c r="C30" s="162"/>
      <c r="D30" s="162"/>
      <c r="E30" s="162"/>
      <c r="F30" s="162"/>
      <c r="G30" s="162"/>
      <c r="H30" s="162"/>
      <c r="I30" s="161">
        <v>13027</v>
      </c>
      <c r="J30" s="161">
        <v>76</v>
      </c>
      <c r="K30" s="162">
        <v>13103</v>
      </c>
    </row>
    <row r="31" spans="1:11" s="114" customFormat="1" ht="14.1" customHeight="1" x14ac:dyDescent="0.2">
      <c r="A31" s="95" t="s">
        <v>60</v>
      </c>
      <c r="B31" s="154"/>
      <c r="C31" s="163"/>
      <c r="D31" s="163"/>
      <c r="E31" s="163"/>
      <c r="F31" s="163"/>
      <c r="G31" s="163">
        <v>-1229</v>
      </c>
      <c r="H31" s="163"/>
      <c r="I31" s="163"/>
      <c r="J31" s="163">
        <v>-16</v>
      </c>
      <c r="K31" s="163">
        <v>-1245</v>
      </c>
    </row>
    <row r="32" spans="1:11" s="114" customFormat="1" ht="14.1" customHeight="1" x14ac:dyDescent="0.2">
      <c r="A32" s="84" t="s">
        <v>136</v>
      </c>
      <c r="B32" s="159"/>
      <c r="C32" s="162"/>
      <c r="D32" s="162"/>
      <c r="E32" s="162"/>
      <c r="F32" s="162"/>
      <c r="G32" s="162"/>
      <c r="H32" s="162"/>
      <c r="I32" s="162"/>
      <c r="J32" s="162"/>
      <c r="K32" s="162"/>
    </row>
    <row r="33" spans="1:11" s="114" customFormat="1" ht="14.1" customHeight="1" x14ac:dyDescent="0.2">
      <c r="A33" s="60" t="s">
        <v>61</v>
      </c>
      <c r="B33" s="154"/>
      <c r="C33" s="163"/>
      <c r="D33" s="163"/>
      <c r="E33" s="163"/>
      <c r="F33" s="163"/>
      <c r="G33" s="163"/>
      <c r="H33" s="163"/>
      <c r="I33" s="163">
        <v>-7551</v>
      </c>
      <c r="J33" s="163"/>
      <c r="K33" s="163">
        <v>-7551</v>
      </c>
    </row>
    <row r="34" spans="1:11" s="114" customFormat="1" ht="14.1" customHeight="1" x14ac:dyDescent="0.2">
      <c r="A34" s="26" t="s">
        <v>62</v>
      </c>
      <c r="B34" s="160"/>
      <c r="C34" s="162"/>
      <c r="D34" s="162"/>
      <c r="E34" s="162"/>
      <c r="F34" s="162"/>
      <c r="G34" s="162"/>
      <c r="H34" s="162"/>
      <c r="I34" s="162">
        <v>-263</v>
      </c>
      <c r="J34" s="162"/>
      <c r="K34" s="162">
        <v>-263</v>
      </c>
    </row>
    <row r="35" spans="1:11" s="114" customFormat="1" ht="14.1" customHeight="1" x14ac:dyDescent="0.2">
      <c r="A35" s="95" t="s">
        <v>93</v>
      </c>
      <c r="B35" s="155">
        <v>-61346</v>
      </c>
      <c r="C35" s="163"/>
      <c r="D35" s="163"/>
      <c r="E35" s="163"/>
      <c r="F35" s="163"/>
      <c r="G35" s="163"/>
      <c r="H35" s="163">
        <v>-7405</v>
      </c>
      <c r="I35" s="163"/>
      <c r="J35" s="163"/>
      <c r="K35" s="163">
        <v>-7405</v>
      </c>
    </row>
    <row r="36" spans="1:11" s="114" customFormat="1" ht="14.1" customHeight="1" x14ac:dyDescent="0.2">
      <c r="A36" s="31" t="s">
        <v>107</v>
      </c>
      <c r="B36" s="160">
        <v>32603</v>
      </c>
      <c r="C36" s="162"/>
      <c r="D36" s="162"/>
      <c r="E36" s="162">
        <v>362</v>
      </c>
      <c r="F36" s="162"/>
      <c r="G36" s="162"/>
      <c r="H36" s="162">
        <v>2212</v>
      </c>
      <c r="I36" s="162"/>
      <c r="J36" s="162"/>
      <c r="K36" s="162">
        <v>2574</v>
      </c>
    </row>
    <row r="37" spans="1:11" s="114" customFormat="1" ht="14.1" customHeight="1" x14ac:dyDescent="0.2">
      <c r="A37" s="95" t="s">
        <v>63</v>
      </c>
      <c r="B37" s="154">
        <v>3738</v>
      </c>
      <c r="C37" s="163"/>
      <c r="D37" s="163">
        <v>-31</v>
      </c>
      <c r="E37" s="163">
        <v>5</v>
      </c>
      <c r="F37" s="163"/>
      <c r="G37" s="163"/>
      <c r="H37" s="163">
        <v>26</v>
      </c>
      <c r="I37" s="163"/>
      <c r="J37" s="163"/>
      <c r="K37" s="163">
        <v>0</v>
      </c>
    </row>
    <row r="38" spans="1:11" s="114" customFormat="1" ht="14.1" customHeight="1" x14ac:dyDescent="0.2">
      <c r="A38" s="31" t="s">
        <v>64</v>
      </c>
      <c r="B38" s="159"/>
      <c r="C38" s="162"/>
      <c r="D38" s="162"/>
      <c r="E38" s="162"/>
      <c r="F38" s="162">
        <v>66</v>
      </c>
      <c r="G38" s="162"/>
      <c r="H38" s="162"/>
      <c r="I38" s="162">
        <v>108</v>
      </c>
      <c r="J38" s="162"/>
      <c r="K38" s="162">
        <v>174</v>
      </c>
    </row>
    <row r="39" spans="1:11" s="114" customFormat="1" ht="14.1" customHeight="1" x14ac:dyDescent="0.2">
      <c r="A39" s="95" t="s">
        <v>65</v>
      </c>
      <c r="B39" s="154"/>
      <c r="C39" s="163"/>
      <c r="D39" s="163"/>
      <c r="E39" s="163"/>
      <c r="F39" s="163"/>
      <c r="G39" s="163"/>
      <c r="H39" s="163"/>
      <c r="I39" s="163"/>
      <c r="J39" s="163">
        <v>-88</v>
      </c>
      <c r="K39" s="163">
        <v>-88</v>
      </c>
    </row>
    <row r="40" spans="1:11" s="114" customFormat="1" ht="14.1" customHeight="1" thickBot="1" x14ac:dyDescent="0.25">
      <c r="A40" s="128" t="s">
        <v>135</v>
      </c>
      <c r="B40" s="164">
        <f>+SUM(B29:B39)</f>
        <v>2479746</v>
      </c>
      <c r="C40" s="75">
        <f>+SUM(C29:C39)</f>
        <v>4009</v>
      </c>
      <c r="D40" s="75">
        <f>+SUM(D29:D39)</f>
        <v>897</v>
      </c>
      <c r="E40" s="75">
        <f t="shared" ref="E40:K40" si="4">+SUM(E29:E39)</f>
        <v>64194</v>
      </c>
      <c r="F40" s="75">
        <f t="shared" si="4"/>
        <v>-1080</v>
      </c>
      <c r="G40" s="75">
        <f t="shared" si="4"/>
        <v>-16165</v>
      </c>
      <c r="H40" s="75">
        <f t="shared" si="4"/>
        <v>-105573</v>
      </c>
      <c r="I40" s="75">
        <f t="shared" si="4"/>
        <v>100239</v>
      </c>
      <c r="J40" s="75">
        <f t="shared" si="4"/>
        <v>357</v>
      </c>
      <c r="K40" s="75">
        <f t="shared" si="4"/>
        <v>46878</v>
      </c>
    </row>
    <row r="41" spans="1:11" ht="15" customHeight="1" thickTop="1" x14ac:dyDescent="0.2">
      <c r="A41" s="176"/>
      <c r="B41" s="176"/>
      <c r="C41" s="176"/>
      <c r="D41" s="176"/>
      <c r="E41" s="176"/>
      <c r="F41" s="108"/>
      <c r="G41" s="108"/>
      <c r="H41" s="108"/>
      <c r="I41" s="108"/>
      <c r="J41" s="108"/>
      <c r="K41" s="108"/>
    </row>
    <row r="42" spans="1:11" ht="15" customHeight="1" x14ac:dyDescent="0.2">
      <c r="A42" s="126"/>
      <c r="B42" s="126"/>
      <c r="C42" s="126"/>
      <c r="D42" s="126"/>
      <c r="E42" s="126"/>
      <c r="F42" s="108"/>
      <c r="G42" s="108"/>
      <c r="H42" s="108"/>
      <c r="I42" s="108"/>
      <c r="J42" s="108"/>
      <c r="K42" s="108"/>
    </row>
    <row r="43" spans="1:11" ht="15" customHeight="1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1" ht="15" customHeight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1" ht="15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1" ht="15" customHeight="1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1:11" ht="15" customHeight="1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pans="1:11" ht="1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pans="1:11" ht="15" customHeight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 ht="15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</row>
    <row r="51" spans="1:11" ht="15" customHeigh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</row>
    <row r="52" spans="1:11" ht="15" customHeigh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</row>
    <row r="53" spans="1:11" ht="15" customHeigh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</row>
    <row r="54" spans="1:11" ht="1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1" ht="15" customHeigh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5" customHeight="1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15" customHeigh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ht="15" customHeight="1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11" ht="15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</row>
    <row r="60" spans="1:11" ht="15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</row>
    <row r="61" spans="1:11" ht="15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11" ht="15" customHeigh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</row>
    <row r="63" spans="1:11" ht="15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</row>
    <row r="64" spans="1:11" ht="15" customHeight="1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</row>
    <row r="65" spans="1:11" ht="15" customHeight="1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</row>
    <row r="66" spans="1:11" ht="15" customHeight="1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</row>
    <row r="67" spans="1:11" ht="15" customHeight="1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</row>
    <row r="68" spans="1:11" ht="15" customHeight="1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</row>
    <row r="69" spans="1:11" ht="15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</row>
    <row r="70" spans="1:11" ht="15" customHeight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</row>
    <row r="71" spans="1:11" ht="15" customHeigh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</row>
    <row r="72" spans="1:11" ht="15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</row>
    <row r="73" spans="1:11" ht="15" customHeight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</row>
    <row r="74" spans="1:11" ht="15" customHeigh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</row>
    <row r="75" spans="1:11" ht="15" customHeight="1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1:11" ht="15" customHeight="1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1:11" ht="15" customHeight="1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8" spans="1:11" ht="15" customHeight="1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</row>
    <row r="79" spans="1:11" ht="15" customHeight="1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</row>
    <row r="80" spans="1:11" ht="15" customHeight="1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</row>
    <row r="81" spans="1:11" ht="15" customHeight="1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1:11" ht="15" customHeight="1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</row>
    <row r="83" spans="1:11" ht="15" customHeight="1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1" ht="15" customHeight="1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</row>
    <row r="85" spans="1:11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</row>
    <row r="86" spans="1:11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</row>
    <row r="87" spans="1:11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</row>
    <row r="88" spans="1:11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</row>
    <row r="89" spans="1:11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</row>
    <row r="90" spans="1:11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</row>
  </sheetData>
  <mergeCells count="3">
    <mergeCell ref="A1:B1"/>
    <mergeCell ref="B4:C4"/>
    <mergeCell ref="A41:E41"/>
  </mergeCells>
  <pageMargins left="0.7" right="0.7" top="0.75" bottom="0.75" header="0.3" footer="0.3"/>
  <pageSetup scale="56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EBFA-D808-49F7-A9A8-7B1EF0FF0B76}">
  <sheetPr>
    <pageSetUpPr fitToPage="1"/>
  </sheetPr>
  <dimension ref="A1:Z50"/>
  <sheetViews>
    <sheetView workbookViewId="0">
      <selection activeCell="J36" sqref="J36"/>
    </sheetView>
  </sheetViews>
  <sheetFormatPr defaultColWidth="21.5" defaultRowHeight="12.75" x14ac:dyDescent="0.2"/>
  <cols>
    <col min="1" max="1" width="87.33203125" customWidth="1"/>
    <col min="2" max="2" width="14.1640625" customWidth="1"/>
    <col min="3" max="3" width="0.83203125" customWidth="1"/>
    <col min="4" max="4" width="14.1640625" customWidth="1"/>
    <col min="5" max="5" width="0.83203125" customWidth="1"/>
    <col min="6" max="6" width="14.1640625" customWidth="1"/>
  </cols>
  <sheetData>
    <row r="1" spans="1:26" ht="14.25" x14ac:dyDescent="0.2">
      <c r="A1" s="54" t="s">
        <v>100</v>
      </c>
    </row>
    <row r="2" spans="1:26" ht="14.25" x14ac:dyDescent="0.2">
      <c r="A2" s="54" t="s">
        <v>117</v>
      </c>
      <c r="B2" s="15" t="s">
        <v>38</v>
      </c>
      <c r="C2" s="3" t="s">
        <v>38</v>
      </c>
      <c r="D2" s="15" t="s">
        <v>38</v>
      </c>
      <c r="E2" s="3" t="s">
        <v>38</v>
      </c>
      <c r="F2" s="15" t="s">
        <v>38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">
      <c r="A3" s="17"/>
      <c r="B3" s="61"/>
      <c r="C3" s="113"/>
      <c r="D3" s="113"/>
      <c r="E3" s="113"/>
      <c r="F3" s="11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">
      <c r="A4" s="20" t="s">
        <v>108</v>
      </c>
      <c r="B4" s="21">
        <v>44012</v>
      </c>
      <c r="C4" s="19" t="s">
        <v>0</v>
      </c>
      <c r="D4" s="21">
        <v>43646</v>
      </c>
      <c r="E4" s="19" t="s">
        <v>0</v>
      </c>
      <c r="F4" s="21">
        <v>43281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2" t="s">
        <v>70</v>
      </c>
      <c r="B5" s="29">
        <v>4239</v>
      </c>
      <c r="C5" s="120" t="s">
        <v>0</v>
      </c>
      <c r="D5" s="46">
        <v>2569</v>
      </c>
      <c r="E5" s="120" t="s">
        <v>0</v>
      </c>
      <c r="F5" s="46">
        <v>5569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6" x14ac:dyDescent="0.2">
      <c r="A6" s="59" t="s">
        <v>71</v>
      </c>
      <c r="B6" s="116"/>
      <c r="C6" s="95" t="s">
        <v>0</v>
      </c>
      <c r="D6" s="117"/>
      <c r="E6" s="95" t="s">
        <v>0</v>
      </c>
      <c r="F6" s="117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6" ht="12.75" customHeight="1" x14ac:dyDescent="0.2">
      <c r="A7" s="26" t="s">
        <v>59</v>
      </c>
      <c r="B7" s="30">
        <v>13103</v>
      </c>
      <c r="C7" s="96" t="s">
        <v>0</v>
      </c>
      <c r="D7" s="48">
        <v>3966</v>
      </c>
      <c r="E7" s="96" t="s">
        <v>0</v>
      </c>
      <c r="F7" s="48">
        <v>9861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6" ht="12.75" customHeight="1" x14ac:dyDescent="0.2">
      <c r="A8" s="60" t="s">
        <v>72</v>
      </c>
      <c r="B8" s="100">
        <v>3013</v>
      </c>
      <c r="C8" s="98" t="s">
        <v>0</v>
      </c>
      <c r="D8" s="101">
        <v>2824</v>
      </c>
      <c r="E8" s="98" t="s">
        <v>0</v>
      </c>
      <c r="F8" s="101">
        <v>2834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6" ht="12.75" customHeight="1" x14ac:dyDescent="0.2">
      <c r="A9" s="26" t="s">
        <v>73</v>
      </c>
      <c r="B9" s="30">
        <v>0</v>
      </c>
      <c r="C9" s="63"/>
      <c r="D9" s="48">
        <v>0</v>
      </c>
      <c r="E9" s="63"/>
      <c r="F9" s="121">
        <v>346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6" ht="12.75" customHeight="1" x14ac:dyDescent="0.2">
      <c r="A10" s="60" t="s">
        <v>74</v>
      </c>
      <c r="B10" s="100">
        <v>558</v>
      </c>
      <c r="C10" s="98" t="s">
        <v>0</v>
      </c>
      <c r="D10" s="101">
        <v>515</v>
      </c>
      <c r="E10" s="98" t="s">
        <v>0</v>
      </c>
      <c r="F10" s="101">
        <v>395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6" ht="12.75" customHeight="1" x14ac:dyDescent="0.2">
      <c r="A11" s="26" t="s">
        <v>75</v>
      </c>
      <c r="B11" s="30">
        <v>-596</v>
      </c>
      <c r="C11" s="63" t="s">
        <v>0</v>
      </c>
      <c r="D11" s="48">
        <v>-411</v>
      </c>
      <c r="E11" s="63" t="s">
        <v>0</v>
      </c>
      <c r="F11" s="48">
        <v>-1844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6" s="114" customFormat="1" ht="12.75" customHeight="1" x14ac:dyDescent="0.2">
      <c r="A12" s="127" t="s">
        <v>137</v>
      </c>
      <c r="B12" s="100">
        <v>7</v>
      </c>
      <c r="C12" s="98" t="s">
        <v>0</v>
      </c>
      <c r="D12" s="101">
        <v>-678</v>
      </c>
      <c r="E12" s="98" t="s">
        <v>0</v>
      </c>
      <c r="F12" s="101">
        <v>-176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1:26" ht="12.75" customHeight="1" x14ac:dyDescent="0.2">
      <c r="A13" s="26" t="s">
        <v>76</v>
      </c>
      <c r="B13" s="165">
        <v>0</v>
      </c>
      <c r="C13" s="63"/>
      <c r="D13" s="121">
        <v>8345</v>
      </c>
      <c r="E13" s="63"/>
      <c r="F13" s="48">
        <v>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6" s="114" customFormat="1" ht="12.75" customHeight="1" x14ac:dyDescent="0.2">
      <c r="A14" s="60" t="s">
        <v>77</v>
      </c>
      <c r="B14" s="100">
        <v>634</v>
      </c>
      <c r="C14" s="98" t="s">
        <v>0</v>
      </c>
      <c r="D14" s="101">
        <v>-276</v>
      </c>
      <c r="E14" s="98" t="s">
        <v>0</v>
      </c>
      <c r="F14" s="101">
        <v>-177</v>
      </c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1:26" ht="12.75" customHeight="1" x14ac:dyDescent="0.2">
      <c r="A15" s="26" t="s">
        <v>78</v>
      </c>
      <c r="B15" s="30">
        <v>-637</v>
      </c>
      <c r="C15" s="63" t="s">
        <v>0</v>
      </c>
      <c r="D15" s="48">
        <v>-239</v>
      </c>
      <c r="E15" s="63" t="s">
        <v>0</v>
      </c>
      <c r="F15" s="48">
        <v>-188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6" s="114" customFormat="1" ht="12.75" customHeight="1" x14ac:dyDescent="0.2">
      <c r="A16" s="60" t="s">
        <v>79</v>
      </c>
      <c r="B16" s="100">
        <v>1923</v>
      </c>
      <c r="C16" s="98" t="s">
        <v>0</v>
      </c>
      <c r="D16" s="101">
        <v>1856</v>
      </c>
      <c r="E16" s="98" t="s">
        <v>0</v>
      </c>
      <c r="F16" s="101">
        <v>1385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ht="12.75" customHeight="1" x14ac:dyDescent="0.2">
      <c r="A17" s="26" t="s">
        <v>80</v>
      </c>
      <c r="B17" s="30">
        <v>-710</v>
      </c>
      <c r="C17" s="63" t="s">
        <v>0</v>
      </c>
      <c r="D17" s="48">
        <v>-973</v>
      </c>
      <c r="E17" s="63" t="s">
        <v>0</v>
      </c>
      <c r="F17" s="48">
        <v>2000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s="114" customFormat="1" ht="12.75" customHeight="1" x14ac:dyDescent="0.2">
      <c r="A18" s="60" t="s">
        <v>81</v>
      </c>
      <c r="B18" s="100">
        <v>108</v>
      </c>
      <c r="C18" s="98" t="s">
        <v>0</v>
      </c>
      <c r="D18" s="101">
        <v>313</v>
      </c>
      <c r="E18" s="98" t="s">
        <v>0</v>
      </c>
      <c r="F18" s="101">
        <v>431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ht="12.75" customHeight="1" x14ac:dyDescent="0.2">
      <c r="A19" s="115" t="s">
        <v>82</v>
      </c>
      <c r="B19" s="43">
        <f>SUM(B7:B18)</f>
        <v>17403</v>
      </c>
      <c r="C19" s="63" t="s">
        <v>0</v>
      </c>
      <c r="D19" s="49">
        <v>15242</v>
      </c>
      <c r="E19" s="63" t="s">
        <v>0</v>
      </c>
      <c r="F19" s="49">
        <v>14867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s="114" customFormat="1" x14ac:dyDescent="0.2">
      <c r="A20" s="59" t="s">
        <v>83</v>
      </c>
      <c r="B20" s="116"/>
      <c r="C20" s="95" t="s">
        <v>0</v>
      </c>
      <c r="D20" s="117"/>
      <c r="E20" s="95" t="s">
        <v>0</v>
      </c>
      <c r="F20" s="117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1:23" ht="12.75" customHeight="1" x14ac:dyDescent="0.2">
      <c r="A21" s="26" t="s">
        <v>84</v>
      </c>
      <c r="B21" s="30">
        <v>-3073</v>
      </c>
      <c r="C21" s="63" t="s">
        <v>0</v>
      </c>
      <c r="D21" s="48">
        <v>-3347</v>
      </c>
      <c r="E21" s="63" t="s">
        <v>0</v>
      </c>
      <c r="F21" s="48">
        <v>-3717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s="114" customFormat="1" ht="12.75" customHeight="1" x14ac:dyDescent="0.2">
      <c r="A22" s="60" t="s">
        <v>85</v>
      </c>
      <c r="B22" s="122">
        <v>30</v>
      </c>
      <c r="C22" s="98" t="s">
        <v>0</v>
      </c>
      <c r="D22" s="101">
        <v>394</v>
      </c>
      <c r="E22" s="98" t="s">
        <v>0</v>
      </c>
      <c r="F22" s="101">
        <v>269</v>
      </c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</row>
    <row r="23" spans="1:23" ht="12.75" customHeight="1" x14ac:dyDescent="0.2">
      <c r="A23" s="26" t="s">
        <v>86</v>
      </c>
      <c r="B23" s="30">
        <v>-58</v>
      </c>
      <c r="C23" s="63" t="s">
        <v>0</v>
      </c>
      <c r="D23" s="48">
        <v>-3945</v>
      </c>
      <c r="E23" s="63" t="s">
        <v>0</v>
      </c>
      <c r="F23" s="48">
        <v>-109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s="114" customFormat="1" ht="12.75" customHeight="1" x14ac:dyDescent="0.2">
      <c r="A24" s="60" t="s">
        <v>87</v>
      </c>
      <c r="B24" s="122">
        <v>0</v>
      </c>
      <c r="C24" s="102"/>
      <c r="D24" s="101">
        <v>-158</v>
      </c>
      <c r="E24" s="102"/>
      <c r="F24" s="101">
        <v>-3909</v>
      </c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</row>
    <row r="25" spans="1:23" ht="12.75" customHeight="1" x14ac:dyDescent="0.2">
      <c r="A25" s="129" t="s">
        <v>138</v>
      </c>
      <c r="B25" s="30">
        <v>6151</v>
      </c>
      <c r="C25" s="63"/>
      <c r="D25" s="48">
        <v>3628</v>
      </c>
      <c r="E25" s="63"/>
      <c r="F25" s="48">
        <v>3928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s="114" customFormat="1" ht="12.75" customHeight="1" x14ac:dyDescent="0.2">
      <c r="A26" s="60" t="s">
        <v>88</v>
      </c>
      <c r="B26" s="122">
        <v>-5</v>
      </c>
      <c r="C26" s="98" t="s">
        <v>0</v>
      </c>
      <c r="D26" s="101">
        <v>-62</v>
      </c>
      <c r="E26" s="98" t="s">
        <v>0</v>
      </c>
      <c r="F26" s="101">
        <v>27</v>
      </c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 ht="12.75" customHeight="1" x14ac:dyDescent="0.2">
      <c r="A27" s="115" t="s">
        <v>89</v>
      </c>
      <c r="B27" s="43">
        <f>SUM(B21:B26)</f>
        <v>3045</v>
      </c>
      <c r="C27" s="63" t="s">
        <v>0</v>
      </c>
      <c r="D27" s="49">
        <v>-3490</v>
      </c>
      <c r="E27" s="63" t="s">
        <v>0</v>
      </c>
      <c r="F27" s="49">
        <v>-3511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s="114" customFormat="1" ht="12.75" customHeight="1" x14ac:dyDescent="0.2">
      <c r="A28" s="59" t="s">
        <v>90</v>
      </c>
      <c r="B28" s="100"/>
      <c r="C28" s="98" t="s">
        <v>0</v>
      </c>
      <c r="D28" s="101"/>
      <c r="E28" s="98" t="s">
        <v>0</v>
      </c>
      <c r="F28" s="101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 ht="12.75" customHeight="1" x14ac:dyDescent="0.2">
      <c r="A29" s="26" t="s">
        <v>91</v>
      </c>
      <c r="B29" s="30">
        <v>-7789</v>
      </c>
      <c r="C29" s="63" t="s">
        <v>0</v>
      </c>
      <c r="D29" s="48">
        <v>-7498</v>
      </c>
      <c r="E29" s="63" t="s">
        <v>0</v>
      </c>
      <c r="F29" s="48">
        <v>-7310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 s="114" customFormat="1" ht="12.75" customHeight="1" x14ac:dyDescent="0.2">
      <c r="A30" s="127" t="s">
        <v>139</v>
      </c>
      <c r="B30" s="100">
        <v>2345</v>
      </c>
      <c r="C30" s="98" t="s">
        <v>0</v>
      </c>
      <c r="D30" s="101">
        <v>-2215</v>
      </c>
      <c r="E30" s="98" t="s">
        <v>0</v>
      </c>
      <c r="F30" s="101">
        <v>-3437</v>
      </c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</row>
    <row r="31" spans="1:23" ht="12.75" customHeight="1" x14ac:dyDescent="0.2">
      <c r="A31" s="26" t="s">
        <v>92</v>
      </c>
      <c r="B31" s="30">
        <v>4951</v>
      </c>
      <c r="C31" s="63" t="s">
        <v>0</v>
      </c>
      <c r="D31" s="48">
        <v>2367</v>
      </c>
      <c r="E31" s="63" t="s">
        <v>0</v>
      </c>
      <c r="F31" s="48">
        <v>5072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 s="114" customFormat="1" ht="12.75" customHeight="1" x14ac:dyDescent="0.2">
      <c r="A32" s="60" t="s">
        <v>109</v>
      </c>
      <c r="B32" s="100">
        <v>-2447</v>
      </c>
      <c r="C32" s="166" t="s">
        <v>0</v>
      </c>
      <c r="D32" s="101">
        <v>-969</v>
      </c>
      <c r="E32" s="166" t="s">
        <v>0</v>
      </c>
      <c r="F32" s="101">
        <v>-2873</v>
      </c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</row>
    <row r="33" spans="1:26" ht="12.75" customHeight="1" x14ac:dyDescent="0.2">
      <c r="A33" s="26" t="s">
        <v>93</v>
      </c>
      <c r="B33" s="30">
        <v>-7405</v>
      </c>
      <c r="C33" s="63" t="s">
        <v>0</v>
      </c>
      <c r="D33" s="48">
        <v>-5003</v>
      </c>
      <c r="E33" s="63" t="s">
        <v>0</v>
      </c>
      <c r="F33" s="48">
        <v>-7004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6" ht="12.75" customHeight="1" x14ac:dyDescent="0.2">
      <c r="A34" s="60" t="s">
        <v>94</v>
      </c>
      <c r="B34" s="100">
        <v>1978</v>
      </c>
      <c r="C34" s="166" t="s">
        <v>0</v>
      </c>
      <c r="D34" s="101">
        <v>3324</v>
      </c>
      <c r="E34" s="166" t="s">
        <v>0</v>
      </c>
      <c r="F34" s="101">
        <v>1177</v>
      </c>
      <c r="G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114" customFormat="1" ht="12.75" customHeight="1" x14ac:dyDescent="0.2">
      <c r="A35" s="22" t="s">
        <v>95</v>
      </c>
      <c r="B35" s="172">
        <f>SUM(B29:B34)</f>
        <v>-8367</v>
      </c>
      <c r="C35" s="96" t="s">
        <v>0</v>
      </c>
      <c r="D35" s="173">
        <v>-9994</v>
      </c>
      <c r="E35" s="96" t="s">
        <v>0</v>
      </c>
      <c r="F35" s="173">
        <v>-14375</v>
      </c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</row>
    <row r="36" spans="1:26" ht="24.75" customHeight="1" x14ac:dyDescent="0.2">
      <c r="A36" s="118" t="s">
        <v>96</v>
      </c>
      <c r="B36" s="97">
        <v>-139</v>
      </c>
      <c r="C36" s="102" t="s">
        <v>0</v>
      </c>
      <c r="D36" s="99">
        <v>-88</v>
      </c>
      <c r="E36" s="102" t="s">
        <v>0</v>
      </c>
      <c r="F36" s="99">
        <v>19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6" s="114" customFormat="1" ht="12.75" customHeight="1" x14ac:dyDescent="0.2">
      <c r="A37" s="22" t="s">
        <v>97</v>
      </c>
      <c r="B37" s="30">
        <f>+B19+B27+B35+B36</f>
        <v>11942</v>
      </c>
      <c r="C37" s="96" t="s">
        <v>0</v>
      </c>
      <c r="D37" s="48">
        <v>1670</v>
      </c>
      <c r="E37" s="96" t="s">
        <v>0</v>
      </c>
      <c r="F37" s="48">
        <v>-3000</v>
      </c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</row>
    <row r="38" spans="1:26" ht="12.75" customHeight="1" thickBot="1" x14ac:dyDescent="0.25">
      <c r="A38" s="167" t="s">
        <v>112</v>
      </c>
      <c r="B38" s="168">
        <f>+B5+B37</f>
        <v>16181</v>
      </c>
      <c r="C38" s="102" t="s">
        <v>0</v>
      </c>
      <c r="D38" s="169">
        <v>4239</v>
      </c>
      <c r="E38" s="102" t="s">
        <v>0</v>
      </c>
      <c r="F38" s="169">
        <v>2569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6" ht="15" customHeight="1" thickTop="1" x14ac:dyDescent="0.2">
      <c r="A39" s="32"/>
      <c r="B39" s="32"/>
      <c r="C39" s="32"/>
      <c r="D39" s="32"/>
      <c r="E39" s="32"/>
      <c r="F39" s="3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114" customFormat="1" x14ac:dyDescent="0.2">
      <c r="A40" s="59" t="s">
        <v>98</v>
      </c>
      <c r="B40" s="170"/>
      <c r="C40" s="95" t="s">
        <v>0</v>
      </c>
      <c r="D40" s="83"/>
      <c r="E40" s="95" t="s">
        <v>0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</row>
    <row r="41" spans="1:26" s="114" customFormat="1" ht="12.75" customHeight="1" x14ac:dyDescent="0.2">
      <c r="A41" s="174" t="s">
        <v>140</v>
      </c>
      <c r="B41" s="123">
        <v>434</v>
      </c>
      <c r="C41" s="120" t="s">
        <v>0</v>
      </c>
      <c r="D41" s="124">
        <v>497</v>
      </c>
      <c r="E41" s="120" t="s">
        <v>0</v>
      </c>
      <c r="F41" s="124">
        <v>529</v>
      </c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</row>
    <row r="42" spans="1:26" s="114" customFormat="1" x14ac:dyDescent="0.2">
      <c r="A42" s="171" t="s">
        <v>141</v>
      </c>
      <c r="B42" s="100">
        <v>3550</v>
      </c>
      <c r="C42" s="83" t="s">
        <v>0</v>
      </c>
      <c r="D42" s="101">
        <v>3064</v>
      </c>
      <c r="E42" s="101" t="s">
        <v>0</v>
      </c>
      <c r="F42" s="101">
        <v>2830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</row>
    <row r="43" spans="1:26" s="114" customFormat="1" x14ac:dyDescent="0.2">
      <c r="A43" s="119" t="s">
        <v>99</v>
      </c>
      <c r="B43" s="175"/>
      <c r="C43" s="23"/>
      <c r="D43" s="27"/>
      <c r="E43" s="23"/>
      <c r="F43" s="27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</row>
    <row r="44" spans="1:26" ht="15" customHeight="1" x14ac:dyDescent="0.2">
      <c r="A44" s="2" t="s">
        <v>142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pageMargins left="0.7" right="0.7" top="0.75" bottom="0.75" header="0.3" footer="0.3"/>
  <pageSetup scale="76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Cons Statement of Earnings 1920</vt:lpstr>
      <vt:lpstr>Cons Statement Comp Income 1920</vt:lpstr>
      <vt:lpstr>Cons Balance Sheet 1920</vt:lpstr>
      <vt:lpstr>Cons Statement of SE 1920</vt:lpstr>
      <vt:lpstr>Cons Statement of Cash 1920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FY1819 10-K Workbook</dc:title>
  <dc:creator>Workiva - Erin Fox</dc:creator>
  <cp:lastModifiedBy>Fox, Erin</cp:lastModifiedBy>
  <cp:lastPrinted>2019-08-09T15:18:23Z</cp:lastPrinted>
  <dcterms:created xsi:type="dcterms:W3CDTF">2019-08-09T15:08:56Z</dcterms:created>
  <dcterms:modified xsi:type="dcterms:W3CDTF">2020-08-11T17:56:42Z</dcterms:modified>
</cp:coreProperties>
</file>